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igno\Desktop\"/>
    </mc:Choice>
  </mc:AlternateContent>
  <xr:revisionPtr revIDLastSave="0" documentId="13_ncr:1_{7BA42DDD-43A4-4EDE-A3CA-99A5D55BA594}" xr6:coauthVersionLast="45" xr6:coauthVersionMax="45" xr10:uidLastSave="{00000000-0000-0000-0000-000000000000}"/>
  <bookViews>
    <workbookView xWindow="-120" yWindow="-120" windowWidth="21840" windowHeight="13140" firstSheet="13" activeTab="15" xr2:uid="{00000000-000D-0000-FFFF-FFFF00000000}"/>
  </bookViews>
  <sheets>
    <sheet name="PORTADA" sheetId="16" r:id="rId1"/>
    <sheet name="CONTENIDO" sheetId="22" r:id="rId2"/>
    <sheet name="1.TASAS DE CRECIMIENTO NOMINAL" sheetId="3" r:id="rId3"/>
    <sheet name="PRACTICA TCM" sheetId="21" r:id="rId4"/>
    <sheet name="PRACTICA TCMV" sheetId="49" r:id="rId5"/>
    <sheet name="2.TASAS DE CRECIMIENTO REAL " sheetId="4" r:id="rId6"/>
    <sheet name="PRACTICA TCR" sheetId="26" r:id="rId7"/>
    <sheet name="3. PROMEDIO Y DESVIACION ST" sheetId="5" r:id="rId8"/>
    <sheet name="PRACTIVA PROM Y DS" sheetId="27" r:id="rId9"/>
    <sheet name="PRACTICA PROM Y DS V" sheetId="50" r:id="rId10"/>
    <sheet name=" 4, PROM Y DESV SECCION CRUZADA" sheetId="19" r:id="rId11"/>
    <sheet name="PRACTICA PROM Y DESV CRUZADA" sheetId="28" r:id="rId12"/>
    <sheet name="5. INDICADOR DE EFICIENCIA" sheetId="8" r:id="rId13"/>
    <sheet name="PRACTIVA INDICADOR EFICIENCIA" sheetId="29" r:id="rId14"/>
    <sheet name="6. INDICADOR DE IMPACTO" sheetId="9" r:id="rId15"/>
    <sheet name="PRACTICA INDICADORE DE IMPACTO" sheetId="30" r:id="rId16"/>
    <sheet name="7. REGRESION INDICADOR DE IMPAC" sheetId="10" r:id="rId17"/>
    <sheet name="PRACTICA REGRESION IND IMPACTO " sheetId="31" r:id="rId18"/>
    <sheet name="8. REGRESION DESERCION" sheetId="34" r:id="rId19"/>
    <sheet name=" REGRESION HOMBRES" sheetId="38" r:id="rId20"/>
    <sheet name="DESERCION MUJERES" sheetId="39" r:id="rId21"/>
    <sheet name="9. REGRESION V " sheetId="57" r:id="rId22"/>
    <sheet name="REGRESION CASOS" sheetId="72" r:id="rId23"/>
    <sheet name="REGRESION DECESOS " sheetId="74" r:id="rId24"/>
    <sheet name="10. PRUEBA DE HIPOTESIS DIST" sheetId="43" r:id="rId25"/>
    <sheet name="PRUEBAS DE HIP. HOMBRES MUJERES" sheetId="42" r:id="rId26"/>
    <sheet name="_@RISKFitInformation" sheetId="44" state="hidden" r:id="rId27"/>
    <sheet name="PRUEBA DE HIPOTESIS V" sheetId="65" r:id="rId28"/>
    <sheet name="11, HISTOGRAMAS" sheetId="13" r:id="rId29"/>
    <sheet name="PRACTICA HISTOGRAMAS" sheetId="41" r:id="rId30"/>
    <sheet name="PRACTICA HISTOGRAMA V PAISES" sheetId="66" r:id="rId31"/>
    <sheet name="PRACTICA HISTOGRAMAS V GLOBAL" sheetId="67" r:id="rId32"/>
  </sheets>
  <definedNames>
    <definedName name="_AtRisk_FitDataRange_FIT_5A702_D7753" hidden="1">'10. PRUEBA DE HIPOTESIS DIST'!$B$4:$C$35</definedName>
    <definedName name="_AtRisk_FitDataRange_FIT_7A505_9717E" hidden="1">'10. PRUEBA DE HIPOTESIS DIST'!$B$4:$B$35</definedName>
    <definedName name="_AtRisk_FitDataRange_FIT_7FF0_6805D" hidden="1">'10. PRUEBA DE HIPOTESIS DIST'!$C$4:$C$35</definedName>
    <definedName name="_AtRisk_FitDataRange_FIT_81176_C5D0E" hidden="1">'10. PRUEBA DE HIPOTESIS DIST'!$B$3:$C$35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MacroMode" hidden="1">0</definedName>
    <definedName name="_AtRisk_SimSetting_MacroRecalculationBehavior" hidden="1">0</definedName>
    <definedName name="_AtRisk_SimSetting_MaxAutoIterations" hidden="1">50000</definedName>
    <definedName name="_AtRisk_SimSetting_MultipleCPUCount" hidden="1">0</definedName>
    <definedName name="_AtRisk_SimSetting_MultipleCPUManualCount" hidden="1">0</definedName>
    <definedName name="_AtRisk_SimSetting_MultipleCPUMode" hidden="1">2</definedName>
    <definedName name="_AtRisk_SimSetting_MultipleCPUModeV8" hidden="1">2</definedName>
    <definedName name="_AtRisk_SimSetting_RandomNumberGenerator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1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8</definedName>
    <definedName name="RiskMinimizeOnStart" hidden="1">FALSE</definedName>
    <definedName name="RiskMonitorConvergence" hidden="1">FALSE</definedName>
    <definedName name="RiskMultipleCPUSupportEnabled" hidden="1">FALSE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0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44" l="1"/>
  <c r="C12" i="44"/>
  <c r="C13" i="44"/>
  <c r="C14" i="44"/>
  <c r="D66" i="50" l="1"/>
  <c r="G64" i="50"/>
  <c r="E64" i="50"/>
  <c r="G63" i="50"/>
  <c r="E63" i="50"/>
  <c r="H62" i="50" s="1"/>
  <c r="G62" i="50"/>
  <c r="E62" i="50"/>
  <c r="G61" i="50"/>
  <c r="E61" i="50"/>
  <c r="H61" i="50" s="1"/>
  <c r="G60" i="50"/>
  <c r="E60" i="50"/>
  <c r="H60" i="50"/>
  <c r="G59" i="50"/>
  <c r="E59" i="50"/>
  <c r="H59" i="50"/>
  <c r="G58" i="50"/>
  <c r="E58" i="50"/>
  <c r="G57" i="50"/>
  <c r="E57" i="50"/>
  <c r="H56" i="50"/>
  <c r="G56" i="50"/>
  <c r="E56" i="50"/>
  <c r="G55" i="50"/>
  <c r="E55" i="50"/>
  <c r="H54" i="50" s="1"/>
  <c r="G54" i="50"/>
  <c r="E54" i="50"/>
  <c r="G53" i="50"/>
  <c r="E53" i="50"/>
  <c r="G52" i="50"/>
  <c r="E52" i="50"/>
  <c r="G51" i="50"/>
  <c r="E51" i="50"/>
  <c r="H51" i="50" s="1"/>
  <c r="G50" i="50"/>
  <c r="E50" i="50"/>
  <c r="H50" i="50" s="1"/>
  <c r="G49" i="50"/>
  <c r="E49" i="50"/>
  <c r="G48" i="50"/>
  <c r="E48" i="50"/>
  <c r="H47" i="50" s="1"/>
  <c r="G47" i="50"/>
  <c r="E47" i="50"/>
  <c r="G46" i="50"/>
  <c r="E46" i="50"/>
  <c r="H46" i="50" s="1"/>
  <c r="G45" i="50"/>
  <c r="E45" i="50"/>
  <c r="G44" i="50"/>
  <c r="E44" i="50"/>
  <c r="H43" i="50" s="1"/>
  <c r="G43" i="50"/>
  <c r="E43" i="50"/>
  <c r="G42" i="50"/>
  <c r="E42" i="50"/>
  <c r="H41" i="50" s="1"/>
  <c r="G41" i="50"/>
  <c r="E41" i="50"/>
  <c r="G40" i="50"/>
  <c r="E40" i="50"/>
  <c r="H40" i="50" s="1"/>
  <c r="G39" i="50"/>
  <c r="E39" i="50"/>
  <c r="H39" i="50" s="1"/>
  <c r="G38" i="50"/>
  <c r="E38" i="50"/>
  <c r="H38" i="50"/>
  <c r="G37" i="50"/>
  <c r="E37" i="50"/>
  <c r="H37" i="50" s="1"/>
  <c r="G36" i="50"/>
  <c r="E36" i="50"/>
  <c r="G35" i="50"/>
  <c r="E35" i="50"/>
  <c r="H34" i="50" s="1"/>
  <c r="G34" i="50"/>
  <c r="E34" i="50"/>
  <c r="G33" i="50"/>
  <c r="E33" i="50"/>
  <c r="H32" i="50" s="1"/>
  <c r="G32" i="50"/>
  <c r="E32" i="50"/>
  <c r="G31" i="50"/>
  <c r="E31" i="50"/>
  <c r="G30" i="50"/>
  <c r="E30" i="50"/>
  <c r="H30" i="50"/>
  <c r="G29" i="50"/>
  <c r="E29" i="50"/>
  <c r="G28" i="50"/>
  <c r="E28" i="50"/>
  <c r="H27" i="50" s="1"/>
  <c r="G27" i="50"/>
  <c r="E27" i="50"/>
  <c r="G26" i="50"/>
  <c r="E26" i="50"/>
  <c r="H26" i="50" s="1"/>
  <c r="G25" i="50"/>
  <c r="E25" i="50"/>
  <c r="G24" i="50"/>
  <c r="E24" i="50"/>
  <c r="G23" i="50"/>
  <c r="E23" i="50"/>
  <c r="H23" i="50"/>
  <c r="G22" i="50"/>
  <c r="E22" i="50"/>
  <c r="H22" i="50"/>
  <c r="G21" i="50"/>
  <c r="E21" i="50"/>
  <c r="H21" i="50" s="1"/>
  <c r="G20" i="50"/>
  <c r="E20" i="50"/>
  <c r="H19" i="50" s="1"/>
  <c r="G19" i="50"/>
  <c r="E19" i="50"/>
  <c r="G18" i="50"/>
  <c r="E18" i="50"/>
  <c r="H18" i="50" s="1"/>
  <c r="G17" i="50"/>
  <c r="E17" i="50"/>
  <c r="G16" i="50"/>
  <c r="E16" i="50"/>
  <c r="G15" i="50"/>
  <c r="E15" i="50"/>
  <c r="H15" i="50"/>
  <c r="G14" i="50"/>
  <c r="E14" i="50"/>
  <c r="G13" i="50"/>
  <c r="E13" i="50"/>
  <c r="H13" i="50" s="1"/>
  <c r="G12" i="50"/>
  <c r="E12" i="50"/>
  <c r="H12" i="50"/>
  <c r="G11" i="50"/>
  <c r="E11" i="50"/>
  <c r="G10" i="50"/>
  <c r="E10" i="50"/>
  <c r="H10" i="50" s="1"/>
  <c r="G9" i="50"/>
  <c r="E9" i="50"/>
  <c r="H9" i="50"/>
  <c r="G8" i="50"/>
  <c r="E8" i="50"/>
  <c r="G7" i="50"/>
  <c r="E7" i="50"/>
  <c r="H7" i="50" s="1"/>
  <c r="G6" i="50"/>
  <c r="E6" i="50"/>
  <c r="G5" i="50"/>
  <c r="E5" i="50"/>
  <c r="G4" i="50"/>
  <c r="E4" i="50"/>
  <c r="H4" i="50"/>
  <c r="J5" i="49"/>
  <c r="J13" i="49"/>
  <c r="M5" i="49"/>
  <c r="G5" i="49"/>
  <c r="G6" i="49"/>
  <c r="G7" i="49"/>
  <c r="G8" i="49"/>
  <c r="G65" i="49" s="1"/>
  <c r="G9" i="49"/>
  <c r="G10" i="49"/>
  <c r="G11" i="49"/>
  <c r="G12" i="49"/>
  <c r="G13" i="49"/>
  <c r="G14" i="49"/>
  <c r="G15" i="49"/>
  <c r="G16" i="49"/>
  <c r="G17" i="49"/>
  <c r="G18" i="49"/>
  <c r="G19" i="49"/>
  <c r="G20" i="49"/>
  <c r="G21" i="49"/>
  <c r="G22" i="49"/>
  <c r="G23" i="49"/>
  <c r="G24" i="49"/>
  <c r="G25" i="49"/>
  <c r="G26" i="49"/>
  <c r="G27" i="49"/>
  <c r="G28" i="49"/>
  <c r="G29" i="49"/>
  <c r="G30" i="49"/>
  <c r="G31" i="49"/>
  <c r="G32" i="49"/>
  <c r="G33" i="49"/>
  <c r="G34" i="49"/>
  <c r="G35" i="49"/>
  <c r="G36" i="49"/>
  <c r="G37" i="49"/>
  <c r="G38" i="49"/>
  <c r="G39" i="49"/>
  <c r="G40" i="49"/>
  <c r="G41" i="49"/>
  <c r="G42" i="49"/>
  <c r="G43" i="49"/>
  <c r="G44" i="49"/>
  <c r="G45" i="49"/>
  <c r="G46" i="49"/>
  <c r="G47" i="49"/>
  <c r="G48" i="49"/>
  <c r="G49" i="49"/>
  <c r="G50" i="49"/>
  <c r="G51" i="49"/>
  <c r="G52" i="49"/>
  <c r="G53" i="49"/>
  <c r="G54" i="49"/>
  <c r="G55" i="49"/>
  <c r="G56" i="49"/>
  <c r="G57" i="49"/>
  <c r="G58" i="49"/>
  <c r="G59" i="49"/>
  <c r="G60" i="49"/>
  <c r="G61" i="49"/>
  <c r="G62" i="49"/>
  <c r="G63" i="49"/>
  <c r="G64" i="49"/>
  <c r="G4" i="49"/>
  <c r="E5" i="49"/>
  <c r="H5" i="49"/>
  <c r="E6" i="49"/>
  <c r="H6" i="49"/>
  <c r="E7" i="49"/>
  <c r="H7" i="49"/>
  <c r="E8" i="49"/>
  <c r="H8" i="49"/>
  <c r="E9" i="49"/>
  <c r="H9" i="49"/>
  <c r="E10" i="49"/>
  <c r="H10" i="49"/>
  <c r="E11" i="49"/>
  <c r="H11" i="49"/>
  <c r="E12" i="49"/>
  <c r="H12" i="49"/>
  <c r="E13" i="49"/>
  <c r="H13" i="49"/>
  <c r="E14" i="49"/>
  <c r="H14" i="49"/>
  <c r="E15" i="49"/>
  <c r="H15" i="49"/>
  <c r="E16" i="49"/>
  <c r="H16" i="49"/>
  <c r="E17" i="49"/>
  <c r="H17" i="49"/>
  <c r="E18" i="49"/>
  <c r="E19" i="49"/>
  <c r="H19" i="49" s="1"/>
  <c r="E20" i="49"/>
  <c r="H20" i="49" s="1"/>
  <c r="E21" i="49"/>
  <c r="H21" i="49" s="1"/>
  <c r="E22" i="49"/>
  <c r="H22" i="49" s="1"/>
  <c r="E23" i="49"/>
  <c r="H23" i="49"/>
  <c r="E24" i="49"/>
  <c r="H24" i="49"/>
  <c r="E25" i="49"/>
  <c r="H25" i="49"/>
  <c r="E26" i="49"/>
  <c r="H26" i="49"/>
  <c r="E27" i="49"/>
  <c r="H27" i="49"/>
  <c r="E28" i="49"/>
  <c r="H28" i="49"/>
  <c r="E29" i="49"/>
  <c r="H29" i="49"/>
  <c r="E30" i="49"/>
  <c r="E31" i="49"/>
  <c r="H31" i="49" s="1"/>
  <c r="E32" i="49"/>
  <c r="H32" i="49" s="1"/>
  <c r="E33" i="49"/>
  <c r="H33" i="49" s="1"/>
  <c r="E34" i="49"/>
  <c r="E35" i="49"/>
  <c r="H35" i="49"/>
  <c r="E36" i="49"/>
  <c r="H36" i="49"/>
  <c r="E37" i="49"/>
  <c r="H37" i="49"/>
  <c r="E38" i="49"/>
  <c r="H38" i="49"/>
  <c r="E39" i="49"/>
  <c r="H39" i="49"/>
  <c r="E40" i="49"/>
  <c r="H40" i="49"/>
  <c r="E41" i="49"/>
  <c r="H41" i="49"/>
  <c r="E42" i="49"/>
  <c r="H42" i="49"/>
  <c r="E43" i="49"/>
  <c r="H43" i="49"/>
  <c r="E44" i="49"/>
  <c r="H44" i="49"/>
  <c r="E45" i="49"/>
  <c r="H45" i="49"/>
  <c r="E46" i="49"/>
  <c r="H46" i="49" s="1"/>
  <c r="E47" i="49"/>
  <c r="E48" i="49"/>
  <c r="H48" i="49" s="1"/>
  <c r="E49" i="49"/>
  <c r="H49" i="49" s="1"/>
  <c r="E50" i="49"/>
  <c r="E51" i="49"/>
  <c r="H51" i="49"/>
  <c r="E52" i="49"/>
  <c r="H52" i="49"/>
  <c r="E53" i="49"/>
  <c r="H53" i="49"/>
  <c r="E54" i="49"/>
  <c r="E55" i="49"/>
  <c r="H54" i="49" s="1"/>
  <c r="E56" i="49"/>
  <c r="H56" i="49" s="1"/>
  <c r="E57" i="49"/>
  <c r="H57" i="49" s="1"/>
  <c r="E58" i="49"/>
  <c r="H58" i="49" s="1"/>
  <c r="E59" i="49"/>
  <c r="H59" i="49" s="1"/>
  <c r="E60" i="49"/>
  <c r="H60" i="49" s="1"/>
  <c r="E61" i="49"/>
  <c r="H61" i="49" s="1"/>
  <c r="E62" i="49"/>
  <c r="E63" i="49"/>
  <c r="H63" i="49"/>
  <c r="E64" i="49"/>
  <c r="H64" i="49"/>
  <c r="E65" i="49"/>
  <c r="N5" i="49"/>
  <c r="E4" i="49"/>
  <c r="K13" i="49"/>
  <c r="H49" i="50"/>
  <c r="H24" i="50"/>
  <c r="G5" i="3"/>
  <c r="L23" i="41"/>
  <c r="J23" i="41"/>
  <c r="I23" i="41"/>
  <c r="F23" i="41"/>
  <c r="K23" i="41" s="1"/>
  <c r="L22" i="41"/>
  <c r="J22" i="41"/>
  <c r="I22" i="41"/>
  <c r="F22" i="41"/>
  <c r="L21" i="41"/>
  <c r="J21" i="41"/>
  <c r="I21" i="41"/>
  <c r="F21" i="41"/>
  <c r="K22" i="41" s="1"/>
  <c r="L20" i="41"/>
  <c r="J20" i="41"/>
  <c r="I20" i="41"/>
  <c r="F20" i="41"/>
  <c r="L19" i="41"/>
  <c r="J19" i="41"/>
  <c r="I19" i="41"/>
  <c r="F19" i="41"/>
  <c r="L18" i="41"/>
  <c r="J18" i="41"/>
  <c r="I18" i="41"/>
  <c r="F18" i="41"/>
  <c r="L17" i="41"/>
  <c r="J17" i="41"/>
  <c r="I17" i="41"/>
  <c r="F17" i="41"/>
  <c r="L16" i="41"/>
  <c r="J16" i="41"/>
  <c r="I16" i="41"/>
  <c r="F16" i="41"/>
  <c r="L15" i="41"/>
  <c r="J15" i="41"/>
  <c r="I15" i="41"/>
  <c r="F15" i="41"/>
  <c r="L14" i="41"/>
  <c r="J14" i="41"/>
  <c r="I14" i="41"/>
  <c r="F14" i="41"/>
  <c r="K14" i="41" s="1"/>
  <c r="L13" i="41"/>
  <c r="J13" i="41"/>
  <c r="I13" i="41"/>
  <c r="F13" i="41"/>
  <c r="L12" i="41"/>
  <c r="J12" i="41"/>
  <c r="I12" i="41"/>
  <c r="F12" i="41"/>
  <c r="L11" i="41"/>
  <c r="J11" i="41"/>
  <c r="I11" i="41"/>
  <c r="F11" i="41"/>
  <c r="K12" i="41" s="1"/>
  <c r="L10" i="41"/>
  <c r="J10" i="41"/>
  <c r="I10" i="41"/>
  <c r="F10" i="41"/>
  <c r="L9" i="41"/>
  <c r="J9" i="41"/>
  <c r="I9" i="41"/>
  <c r="F9" i="41"/>
  <c r="K9" i="41" s="1"/>
  <c r="L8" i="41"/>
  <c r="J8" i="41"/>
  <c r="I8" i="41"/>
  <c r="F8" i="41"/>
  <c r="L7" i="41"/>
  <c r="J7" i="41"/>
  <c r="I7" i="41"/>
  <c r="F7" i="41"/>
  <c r="L6" i="41"/>
  <c r="J6" i="41"/>
  <c r="I6" i="41"/>
  <c r="F6" i="41"/>
  <c r="L5" i="41"/>
  <c r="J5" i="41"/>
  <c r="I5" i="41"/>
  <c r="F5" i="41"/>
  <c r="L4" i="41"/>
  <c r="L27" i="41" s="1"/>
  <c r="J4" i="41"/>
  <c r="J27" i="41" s="1"/>
  <c r="I4" i="41"/>
  <c r="F4" i="41"/>
  <c r="K5" i="41" s="1"/>
  <c r="K4" i="41"/>
  <c r="F3" i="41"/>
  <c r="L22" i="31"/>
  <c r="J22" i="31"/>
  <c r="I22" i="31"/>
  <c r="F22" i="31"/>
  <c r="L21" i="31"/>
  <c r="J21" i="31"/>
  <c r="I21" i="31"/>
  <c r="F21" i="31"/>
  <c r="L20" i="31"/>
  <c r="J20" i="31"/>
  <c r="I20" i="31"/>
  <c r="F20" i="31"/>
  <c r="K21" i="31" s="1"/>
  <c r="L19" i="31"/>
  <c r="J19" i="31"/>
  <c r="I19" i="31"/>
  <c r="F19" i="31"/>
  <c r="L18" i="31"/>
  <c r="J18" i="31"/>
  <c r="I18" i="31"/>
  <c r="F18" i="31"/>
  <c r="K19" i="31"/>
  <c r="L17" i="31"/>
  <c r="J17" i="31"/>
  <c r="I17" i="31"/>
  <c r="F17" i="31"/>
  <c r="L16" i="31"/>
  <c r="J16" i="31"/>
  <c r="I16" i="31"/>
  <c r="F16" i="31"/>
  <c r="L15" i="31"/>
  <c r="J15" i="31"/>
  <c r="I15" i="31"/>
  <c r="F15" i="31"/>
  <c r="K15" i="31" s="1"/>
  <c r="L14" i="31"/>
  <c r="J14" i="31"/>
  <c r="I14" i="31"/>
  <c r="F14" i="31"/>
  <c r="L13" i="31"/>
  <c r="J13" i="31"/>
  <c r="I13" i="31"/>
  <c r="F13" i="31"/>
  <c r="K14" i="31"/>
  <c r="L12" i="31"/>
  <c r="J12" i="31"/>
  <c r="I12" i="31"/>
  <c r="F12" i="31"/>
  <c r="K13" i="31"/>
  <c r="L11" i="31"/>
  <c r="J11" i="31"/>
  <c r="I11" i="31"/>
  <c r="F11" i="31"/>
  <c r="K12" i="31" s="1"/>
  <c r="L10" i="31"/>
  <c r="J10" i="31"/>
  <c r="I10" i="31"/>
  <c r="F10" i="31"/>
  <c r="L9" i="31"/>
  <c r="J9" i="31"/>
  <c r="I9" i="31"/>
  <c r="F9" i="31"/>
  <c r="K10" i="31"/>
  <c r="L8" i="31"/>
  <c r="J8" i="31"/>
  <c r="I8" i="31"/>
  <c r="F8" i="31"/>
  <c r="K8" i="31" s="1"/>
  <c r="L7" i="31"/>
  <c r="J7" i="31"/>
  <c r="I7" i="31"/>
  <c r="F7" i="31"/>
  <c r="L6" i="31"/>
  <c r="J6" i="31"/>
  <c r="J26" i="31" s="1"/>
  <c r="I6" i="31"/>
  <c r="F6" i="31"/>
  <c r="K7" i="31"/>
  <c r="L5" i="31"/>
  <c r="L26" i="31" s="1"/>
  <c r="J5" i="31"/>
  <c r="I5" i="31"/>
  <c r="F5" i="31"/>
  <c r="K6" i="31"/>
  <c r="L4" i="31"/>
  <c r="J4" i="31"/>
  <c r="I4" i="31"/>
  <c r="F4" i="31"/>
  <c r="L3" i="31"/>
  <c r="J3" i="31"/>
  <c r="I3" i="31"/>
  <c r="F3" i="31"/>
  <c r="K3" i="31"/>
  <c r="F2" i="31"/>
  <c r="F23" i="30"/>
  <c r="F22" i="30"/>
  <c r="F21" i="30"/>
  <c r="F20" i="30"/>
  <c r="F19" i="30"/>
  <c r="F18" i="30"/>
  <c r="F17" i="30"/>
  <c r="F16" i="30"/>
  <c r="F15" i="30"/>
  <c r="F14" i="30"/>
  <c r="F13" i="30"/>
  <c r="F12" i="30"/>
  <c r="F11" i="30"/>
  <c r="F10" i="30"/>
  <c r="F9" i="30"/>
  <c r="F8" i="30"/>
  <c r="F7" i="30"/>
  <c r="F6" i="30"/>
  <c r="F5" i="30"/>
  <c r="F4" i="30"/>
  <c r="F3" i="30"/>
  <c r="F24" i="29"/>
  <c r="F23" i="29"/>
  <c r="F22" i="29"/>
  <c r="F21" i="29"/>
  <c r="F20" i="29"/>
  <c r="F19" i="29"/>
  <c r="F18" i="29"/>
  <c r="F17" i="29"/>
  <c r="F16" i="29"/>
  <c r="F15" i="29"/>
  <c r="F14" i="29"/>
  <c r="F13" i="29"/>
  <c r="F12" i="29"/>
  <c r="F11" i="29"/>
  <c r="F10" i="29"/>
  <c r="F9" i="29"/>
  <c r="F8" i="29"/>
  <c r="F7" i="29"/>
  <c r="F6" i="29"/>
  <c r="F5" i="29"/>
  <c r="F4" i="29"/>
  <c r="J5" i="3"/>
  <c r="O6" i="4"/>
  <c r="N20" i="19"/>
  <c r="K20" i="19"/>
  <c r="L23" i="13"/>
  <c r="J23" i="13"/>
  <c r="I23" i="13"/>
  <c r="F23" i="13"/>
  <c r="L22" i="13"/>
  <c r="J22" i="13"/>
  <c r="I22" i="13"/>
  <c r="F22" i="13"/>
  <c r="L21" i="13"/>
  <c r="J21" i="13"/>
  <c r="I21" i="13"/>
  <c r="F21" i="13"/>
  <c r="K21" i="13" s="1"/>
  <c r="L20" i="13"/>
  <c r="J20" i="13"/>
  <c r="I20" i="13"/>
  <c r="F20" i="13"/>
  <c r="L19" i="13"/>
  <c r="J19" i="13"/>
  <c r="I19" i="13"/>
  <c r="F19" i="13"/>
  <c r="L18" i="13"/>
  <c r="J18" i="13"/>
  <c r="I18" i="13"/>
  <c r="F18" i="13"/>
  <c r="K19" i="13"/>
  <c r="L17" i="13"/>
  <c r="J17" i="13"/>
  <c r="I17" i="13"/>
  <c r="F17" i="13"/>
  <c r="L16" i="13"/>
  <c r="J16" i="13"/>
  <c r="I16" i="13"/>
  <c r="F16" i="13"/>
  <c r="K17" i="13" s="1"/>
  <c r="L15" i="13"/>
  <c r="J15" i="13"/>
  <c r="I15" i="13"/>
  <c r="F15" i="13"/>
  <c r="K16" i="13"/>
  <c r="L14" i="13"/>
  <c r="J14" i="13"/>
  <c r="I14" i="13"/>
  <c r="F14" i="13"/>
  <c r="K14" i="13" s="1"/>
  <c r="L13" i="13"/>
  <c r="J13" i="13"/>
  <c r="I13" i="13"/>
  <c r="F13" i="13"/>
  <c r="L12" i="13"/>
  <c r="J12" i="13"/>
  <c r="I12" i="13"/>
  <c r="F12" i="13"/>
  <c r="K13" i="13" s="1"/>
  <c r="L11" i="13"/>
  <c r="L27" i="13" s="1"/>
  <c r="J11" i="13"/>
  <c r="I11" i="13"/>
  <c r="F11" i="13"/>
  <c r="K12" i="13" s="1"/>
  <c r="L10" i="13"/>
  <c r="J10" i="13"/>
  <c r="I10" i="13"/>
  <c r="F10" i="13"/>
  <c r="K10" i="13" s="1"/>
  <c r="L9" i="13"/>
  <c r="J9" i="13"/>
  <c r="I9" i="13"/>
  <c r="F9" i="13"/>
  <c r="L8" i="13"/>
  <c r="J8" i="13"/>
  <c r="I8" i="13"/>
  <c r="F8" i="13"/>
  <c r="K8" i="13" s="1"/>
  <c r="L7" i="13"/>
  <c r="J7" i="13"/>
  <c r="I7" i="13"/>
  <c r="F7" i="13"/>
  <c r="K7" i="13" s="1"/>
  <c r="L6" i="13"/>
  <c r="J6" i="13"/>
  <c r="I6" i="13"/>
  <c r="F6" i="13"/>
  <c r="L5" i="13"/>
  <c r="J5" i="13"/>
  <c r="I5" i="13"/>
  <c r="F5" i="13"/>
  <c r="L4" i="13"/>
  <c r="J4" i="13"/>
  <c r="I4" i="13"/>
  <c r="F4" i="13"/>
  <c r="F3" i="13"/>
  <c r="L22" i="10"/>
  <c r="J22" i="10"/>
  <c r="I22" i="10"/>
  <c r="F22" i="10"/>
  <c r="L21" i="10"/>
  <c r="J21" i="10"/>
  <c r="I21" i="10"/>
  <c r="F21" i="10"/>
  <c r="K22" i="10"/>
  <c r="L20" i="10"/>
  <c r="J20" i="10"/>
  <c r="I20" i="10"/>
  <c r="F20" i="10"/>
  <c r="K21" i="10" s="1"/>
  <c r="L19" i="10"/>
  <c r="J19" i="10"/>
  <c r="I19" i="10"/>
  <c r="F19" i="10"/>
  <c r="K19" i="10" s="1"/>
  <c r="L18" i="10"/>
  <c r="J18" i="10"/>
  <c r="I18" i="10"/>
  <c r="F18" i="10"/>
  <c r="K18" i="10" s="1"/>
  <c r="L17" i="10"/>
  <c r="J17" i="10"/>
  <c r="I17" i="10"/>
  <c r="F17" i="10"/>
  <c r="L16" i="10"/>
  <c r="J16" i="10"/>
  <c r="I16" i="10"/>
  <c r="F16" i="10"/>
  <c r="K16" i="10" s="1"/>
  <c r="L15" i="10"/>
  <c r="J15" i="10"/>
  <c r="I15" i="10"/>
  <c r="F15" i="10"/>
  <c r="K15" i="10" s="1"/>
  <c r="L14" i="10"/>
  <c r="J14" i="10"/>
  <c r="I14" i="10"/>
  <c r="F14" i="10"/>
  <c r="L13" i="10"/>
  <c r="J13" i="10"/>
  <c r="I13" i="10"/>
  <c r="F13" i="10"/>
  <c r="K14" i="10" s="1"/>
  <c r="L12" i="10"/>
  <c r="J12" i="10"/>
  <c r="I12" i="10"/>
  <c r="F12" i="10"/>
  <c r="K13" i="10"/>
  <c r="L11" i="10"/>
  <c r="J11" i="10"/>
  <c r="I11" i="10"/>
  <c r="F11" i="10"/>
  <c r="K12" i="10" s="1"/>
  <c r="L10" i="10"/>
  <c r="J10" i="10"/>
  <c r="I10" i="10"/>
  <c r="F10" i="10"/>
  <c r="L9" i="10"/>
  <c r="J9" i="10"/>
  <c r="I9" i="10"/>
  <c r="F9" i="10"/>
  <c r="L8" i="10"/>
  <c r="J8" i="10"/>
  <c r="I8" i="10"/>
  <c r="F8" i="10"/>
  <c r="K9" i="10" s="1"/>
  <c r="L7" i="10"/>
  <c r="J7" i="10"/>
  <c r="I7" i="10"/>
  <c r="F7" i="10"/>
  <c r="K7" i="10" s="1"/>
  <c r="L6" i="10"/>
  <c r="J6" i="10"/>
  <c r="I6" i="10"/>
  <c r="F6" i="10"/>
  <c r="L5" i="10"/>
  <c r="J5" i="10"/>
  <c r="I5" i="10"/>
  <c r="F5" i="10"/>
  <c r="L4" i="10"/>
  <c r="J4" i="10"/>
  <c r="J26" i="10" s="1"/>
  <c r="I4" i="10"/>
  <c r="F4" i="10"/>
  <c r="K5" i="10" s="1"/>
  <c r="L3" i="10"/>
  <c r="L26" i="10"/>
  <c r="J3" i="10"/>
  <c r="I3" i="10"/>
  <c r="I26" i="10"/>
  <c r="F3" i="10"/>
  <c r="F2" i="10"/>
  <c r="K3" i="10" s="1"/>
  <c r="V4" i="9"/>
  <c r="Q12" i="9"/>
  <c r="Q4" i="9"/>
  <c r="L23" i="9"/>
  <c r="L22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27" i="9" s="1"/>
  <c r="L5" i="9"/>
  <c r="L4" i="9"/>
  <c r="J23" i="9"/>
  <c r="I23" i="9"/>
  <c r="F23" i="9"/>
  <c r="J22" i="9"/>
  <c r="I22" i="9"/>
  <c r="I27" i="9" s="1"/>
  <c r="F22" i="9"/>
  <c r="J21" i="9"/>
  <c r="I21" i="9"/>
  <c r="F21" i="9"/>
  <c r="J20" i="9"/>
  <c r="I20" i="9"/>
  <c r="F20" i="9"/>
  <c r="K20" i="9" s="1"/>
  <c r="J19" i="9"/>
  <c r="I19" i="9"/>
  <c r="F19" i="9"/>
  <c r="J18" i="9"/>
  <c r="I18" i="9"/>
  <c r="F18" i="9"/>
  <c r="K18" i="9"/>
  <c r="J17" i="9"/>
  <c r="I17" i="9"/>
  <c r="F17" i="9"/>
  <c r="K17" i="9"/>
  <c r="J16" i="9"/>
  <c r="I16" i="9"/>
  <c r="F16" i="9"/>
  <c r="K16" i="9"/>
  <c r="J15" i="9"/>
  <c r="I15" i="9"/>
  <c r="F15" i="9"/>
  <c r="K15" i="9"/>
  <c r="J14" i="9"/>
  <c r="I14" i="9"/>
  <c r="F14" i="9"/>
  <c r="K14" i="9"/>
  <c r="J13" i="9"/>
  <c r="I13" i="9"/>
  <c r="F13" i="9"/>
  <c r="O12" i="9"/>
  <c r="N12" i="9"/>
  <c r="J12" i="9"/>
  <c r="I12" i="9"/>
  <c r="F12" i="9"/>
  <c r="J11" i="9"/>
  <c r="I11" i="9"/>
  <c r="F11" i="9"/>
  <c r="J10" i="9"/>
  <c r="I10" i="9"/>
  <c r="F10" i="9"/>
  <c r="J9" i="9"/>
  <c r="I9" i="9"/>
  <c r="F9" i="9"/>
  <c r="J8" i="9"/>
  <c r="I8" i="9"/>
  <c r="F8" i="9"/>
  <c r="K9" i="9"/>
  <c r="J7" i="9"/>
  <c r="I7" i="9"/>
  <c r="F7" i="9"/>
  <c r="K7" i="9"/>
  <c r="J6" i="9"/>
  <c r="I6" i="9"/>
  <c r="F6" i="9"/>
  <c r="K6" i="9"/>
  <c r="J5" i="9"/>
  <c r="I5" i="9"/>
  <c r="F5" i="9"/>
  <c r="K5" i="9" s="1"/>
  <c r="T4" i="9"/>
  <c r="S4" i="9"/>
  <c r="O4" i="9"/>
  <c r="N4" i="9"/>
  <c r="J4" i="9"/>
  <c r="J27" i="9" s="1"/>
  <c r="I4" i="9"/>
  <c r="F4" i="9"/>
  <c r="K4" i="9" s="1"/>
  <c r="F3" i="9"/>
  <c r="U4" i="9"/>
  <c r="F24" i="8"/>
  <c r="F23" i="8"/>
  <c r="F22" i="8"/>
  <c r="J23" i="8" s="1"/>
  <c r="J22" i="8"/>
  <c r="F21" i="8"/>
  <c r="F20" i="8"/>
  <c r="J21" i="8" s="1"/>
  <c r="F19" i="8"/>
  <c r="J19" i="8" s="1"/>
  <c r="F18" i="8"/>
  <c r="F17" i="8"/>
  <c r="F16" i="8"/>
  <c r="F15" i="8"/>
  <c r="F14" i="8"/>
  <c r="F13" i="8"/>
  <c r="F12" i="8"/>
  <c r="F11" i="8"/>
  <c r="J12" i="8" s="1"/>
  <c r="J11" i="8"/>
  <c r="F10" i="8"/>
  <c r="F9" i="8"/>
  <c r="F8" i="8"/>
  <c r="F7" i="8"/>
  <c r="F6" i="8"/>
  <c r="J6" i="8"/>
  <c r="F5" i="8"/>
  <c r="F4" i="8"/>
  <c r="J5" i="8" s="1"/>
  <c r="I24" i="8"/>
  <c r="H24" i="8"/>
  <c r="I23" i="8"/>
  <c r="H23" i="8"/>
  <c r="I22" i="8"/>
  <c r="H22" i="8"/>
  <c r="I21" i="8"/>
  <c r="H21" i="8"/>
  <c r="I20" i="8"/>
  <c r="H20" i="8"/>
  <c r="I19" i="8"/>
  <c r="H19" i="8"/>
  <c r="I18" i="8"/>
  <c r="H18" i="8"/>
  <c r="I17" i="8"/>
  <c r="H17" i="8"/>
  <c r="I16" i="8"/>
  <c r="H16" i="8"/>
  <c r="I15" i="8"/>
  <c r="H15" i="8"/>
  <c r="I14" i="8"/>
  <c r="H14" i="8"/>
  <c r="M13" i="8"/>
  <c r="L13" i="8"/>
  <c r="I13" i="8"/>
  <c r="H13" i="8"/>
  <c r="I12" i="8"/>
  <c r="H12" i="8"/>
  <c r="I11" i="8"/>
  <c r="H11" i="8"/>
  <c r="I10" i="8"/>
  <c r="H10" i="8"/>
  <c r="I9" i="8"/>
  <c r="H9" i="8"/>
  <c r="I8" i="8"/>
  <c r="H8" i="8"/>
  <c r="I7" i="8"/>
  <c r="H7" i="8"/>
  <c r="I6" i="8"/>
  <c r="H6" i="8"/>
  <c r="Q5" i="8"/>
  <c r="P5" i="8"/>
  <c r="M5" i="8"/>
  <c r="L5" i="8"/>
  <c r="I5" i="8"/>
  <c r="I28" i="8" s="1"/>
  <c r="H5" i="8"/>
  <c r="H28" i="8"/>
  <c r="K15" i="13"/>
  <c r="N19" i="5"/>
  <c r="K19" i="5"/>
  <c r="H24" i="5"/>
  <c r="G24" i="5"/>
  <c r="H23" i="5"/>
  <c r="G23" i="5"/>
  <c r="H22" i="5"/>
  <c r="G22" i="5"/>
  <c r="H21" i="5"/>
  <c r="G21" i="5"/>
  <c r="H20" i="5"/>
  <c r="G20" i="5"/>
  <c r="H19" i="5"/>
  <c r="G19" i="5"/>
  <c r="H18" i="5"/>
  <c r="G18" i="5"/>
  <c r="H17" i="5"/>
  <c r="G17" i="5"/>
  <c r="H16" i="5"/>
  <c r="G16" i="5"/>
  <c r="H15" i="5"/>
  <c r="G15" i="5"/>
  <c r="H14" i="5"/>
  <c r="G14" i="5"/>
  <c r="H13" i="5"/>
  <c r="G13" i="5"/>
  <c r="H12" i="5"/>
  <c r="G12" i="5"/>
  <c r="H11" i="5"/>
  <c r="G11" i="5"/>
  <c r="H10" i="5"/>
  <c r="G10" i="5"/>
  <c r="H9" i="5"/>
  <c r="G9" i="5"/>
  <c r="H8" i="5"/>
  <c r="G8" i="5"/>
  <c r="H7" i="5"/>
  <c r="G7" i="5"/>
  <c r="H6" i="5"/>
  <c r="H28" i="5" s="1"/>
  <c r="G6" i="5"/>
  <c r="H5" i="5"/>
  <c r="G5" i="5"/>
  <c r="G28" i="5" s="1"/>
  <c r="O14" i="4"/>
  <c r="F24" i="4"/>
  <c r="R6" i="4"/>
  <c r="F23" i="4"/>
  <c r="J23" i="4" s="1"/>
  <c r="F22" i="4"/>
  <c r="F21" i="4"/>
  <c r="F20" i="4"/>
  <c r="F19" i="4"/>
  <c r="J19" i="4"/>
  <c r="F18" i="4"/>
  <c r="F17" i="4"/>
  <c r="J18" i="4"/>
  <c r="F16" i="4"/>
  <c r="F15" i="4"/>
  <c r="F14" i="4"/>
  <c r="F13" i="4"/>
  <c r="F12" i="4"/>
  <c r="J12" i="4" s="1"/>
  <c r="J13" i="4"/>
  <c r="F11" i="4"/>
  <c r="F10" i="4"/>
  <c r="F9" i="4"/>
  <c r="J9" i="4" s="1"/>
  <c r="F8" i="4"/>
  <c r="F7" i="4"/>
  <c r="F6" i="4"/>
  <c r="F5" i="4"/>
  <c r="F4" i="4"/>
  <c r="K24" i="4"/>
  <c r="I24" i="4"/>
  <c r="K23" i="4"/>
  <c r="I23" i="4"/>
  <c r="K22" i="4"/>
  <c r="I22" i="4"/>
  <c r="K21" i="4"/>
  <c r="I21" i="4"/>
  <c r="K20" i="4"/>
  <c r="I20" i="4"/>
  <c r="K19" i="4"/>
  <c r="I19" i="4"/>
  <c r="K18" i="4"/>
  <c r="I18" i="4"/>
  <c r="K17" i="4"/>
  <c r="I17" i="4"/>
  <c r="K16" i="4"/>
  <c r="I16" i="4"/>
  <c r="K15" i="4"/>
  <c r="I15" i="4"/>
  <c r="K14" i="4"/>
  <c r="I14" i="4"/>
  <c r="O13" i="4"/>
  <c r="N13" i="4"/>
  <c r="K13" i="4"/>
  <c r="I13" i="4"/>
  <c r="K12" i="4"/>
  <c r="I12" i="4"/>
  <c r="K11" i="4"/>
  <c r="I11" i="4"/>
  <c r="K10" i="4"/>
  <c r="I10" i="4"/>
  <c r="K9" i="4"/>
  <c r="I9" i="4"/>
  <c r="K8" i="4"/>
  <c r="I8" i="4"/>
  <c r="K7" i="4"/>
  <c r="I7" i="4"/>
  <c r="I28" i="4" s="1"/>
  <c r="K6" i="4"/>
  <c r="I6" i="4"/>
  <c r="S5" i="4"/>
  <c r="R5" i="4"/>
  <c r="O5" i="4"/>
  <c r="N5" i="4"/>
  <c r="K5" i="4"/>
  <c r="K28" i="4"/>
  <c r="I5" i="4"/>
  <c r="N5" i="3"/>
  <c r="M5" i="3"/>
  <c r="K13" i="3"/>
  <c r="J13" i="3"/>
  <c r="M23" i="3" s="1"/>
  <c r="K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28" i="3" s="1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28" i="3" s="1"/>
  <c r="G6" i="3"/>
  <c r="K9" i="31"/>
  <c r="K22" i="31"/>
  <c r="K11" i="31"/>
  <c r="K8" i="9"/>
  <c r="K19" i="9"/>
  <c r="K20" i="13"/>
  <c r="K17" i="41"/>
  <c r="K18" i="41"/>
  <c r="K19" i="41"/>
  <c r="K20" i="41"/>
  <c r="K11" i="41"/>
  <c r="K6" i="41"/>
  <c r="K7" i="41"/>
  <c r="H11" i="50"/>
  <c r="H31" i="50"/>
  <c r="H55" i="50"/>
  <c r="H8" i="50"/>
  <c r="H36" i="50"/>
  <c r="K6" i="10"/>
  <c r="K6" i="13"/>
  <c r="K20" i="31"/>
  <c r="H17" i="50"/>
  <c r="H16" i="50"/>
  <c r="H53" i="50"/>
  <c r="H52" i="50"/>
  <c r="R5" i="8"/>
  <c r="H48" i="50"/>
  <c r="K8" i="41"/>
  <c r="K10" i="10"/>
  <c r="K21" i="41"/>
  <c r="H5" i="50"/>
  <c r="H14" i="50"/>
  <c r="H57" i="50"/>
  <c r="H58" i="50"/>
  <c r="N13" i="8"/>
  <c r="N6" i="4"/>
  <c r="J7" i="8"/>
  <c r="J10" i="8"/>
  <c r="P12" i="9"/>
  <c r="K23" i="9"/>
  <c r="K4" i="10"/>
  <c r="K18" i="13"/>
  <c r="H50" i="49"/>
  <c r="H34" i="49"/>
  <c r="H18" i="49"/>
  <c r="H29" i="50"/>
  <c r="H4" i="49"/>
  <c r="K8" i="10"/>
  <c r="K23" i="13"/>
  <c r="H62" i="49"/>
  <c r="P4" i="9"/>
  <c r="N14" i="4"/>
  <c r="J20" i="4"/>
  <c r="K18" i="31"/>
  <c r="K5" i="49"/>
  <c r="J24" i="4"/>
  <c r="K13" i="41"/>
  <c r="K17" i="31"/>
  <c r="H30" i="49"/>
  <c r="K20" i="10" l="1"/>
  <c r="K11" i="13"/>
  <c r="J5" i="4"/>
  <c r="J6" i="4"/>
  <c r="J16" i="4"/>
  <c r="J17" i="4"/>
  <c r="J8" i="8"/>
  <c r="J28" i="8" s="1"/>
  <c r="J9" i="8"/>
  <c r="J15" i="8"/>
  <c r="J16" i="8"/>
  <c r="K12" i="9"/>
  <c r="K13" i="9"/>
  <c r="I27" i="13"/>
  <c r="K4" i="31"/>
  <c r="K5" i="31"/>
  <c r="K26" i="31" s="1"/>
  <c r="K11" i="9"/>
  <c r="J27" i="13"/>
  <c r="I26" i="31"/>
  <c r="K16" i="31"/>
  <c r="K10" i="41"/>
  <c r="K27" i="41" s="1"/>
  <c r="J22" i="4"/>
  <c r="J21" i="4"/>
  <c r="K17" i="10"/>
  <c r="K9" i="13"/>
  <c r="J23" i="3"/>
  <c r="J10" i="4"/>
  <c r="J7" i="4"/>
  <c r="J8" i="4"/>
  <c r="J14" i="4"/>
  <c r="J15" i="4"/>
  <c r="J13" i="8"/>
  <c r="J14" i="8"/>
  <c r="J17" i="8"/>
  <c r="J18" i="8"/>
  <c r="J24" i="8"/>
  <c r="N5" i="8"/>
  <c r="K10" i="9"/>
  <c r="K27" i="9" s="1"/>
  <c r="K22" i="9"/>
  <c r="K21" i="9"/>
  <c r="K26" i="10"/>
  <c r="K4" i="13"/>
  <c r="K5" i="13"/>
  <c r="K22" i="13"/>
  <c r="K23" i="3"/>
  <c r="I27" i="41"/>
  <c r="K15" i="41"/>
  <c r="H6" i="50"/>
  <c r="H33" i="50"/>
  <c r="H25" i="50"/>
  <c r="H45" i="50"/>
  <c r="E66" i="50"/>
  <c r="H28" i="50"/>
  <c r="H55" i="49"/>
  <c r="K11" i="10"/>
  <c r="H63" i="50"/>
  <c r="H20" i="50"/>
  <c r="J20" i="8"/>
  <c r="J11" i="4"/>
  <c r="H44" i="50"/>
  <c r="H35" i="50"/>
  <c r="H47" i="49"/>
  <c r="H65" i="49" s="1"/>
  <c r="K16" i="41"/>
  <c r="H42" i="50"/>
  <c r="J28" i="4" l="1"/>
  <c r="K27" i="13"/>
</calcChain>
</file>

<file path=xl/sharedStrings.xml><?xml version="1.0" encoding="utf-8"?>
<sst xmlns="http://schemas.openxmlformats.org/spreadsheetml/2006/main" count="721" uniqueCount="277">
  <si>
    <t>Aguascalientes</t>
  </si>
  <si>
    <t>Baja California</t>
  </si>
  <si>
    <t>Baja California Sur</t>
  </si>
  <si>
    <t>Campeche</t>
  </si>
  <si>
    <t>Chiapas</t>
  </si>
  <si>
    <t>Chihuahua</t>
  </si>
  <si>
    <t>Ciudad de México</t>
  </si>
  <si>
    <t>Coahuila</t>
  </si>
  <si>
    <t>Colima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</si>
  <si>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</si>
  <si>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</si>
  <si>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</si>
  <si>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</si>
  <si>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</si>
  <si>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</si>
  <si>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</si>
  <si>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</si>
  <si>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</si>
  <si>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</si>
  <si>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</si>
  <si>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</si>
  <si>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</si>
  <si>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</si>
  <si>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</si>
  <si>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</si>
  <si>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</si>
  <si>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</si>
  <si>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</si>
  <si>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</si>
  <si>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</si>
  <si>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</si>
  <si>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</si>
  <si>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Han leído al menos un libro en el año</t>
  </si>
  <si>
    <t>Cine</t>
  </si>
  <si>
    <t>Practica una actividad artística</t>
  </si>
  <si>
    <t>Tasa de deserción media superior</t>
  </si>
  <si>
    <t>Escuelas de calidad</t>
  </si>
  <si>
    <t>Suicidios</t>
  </si>
  <si>
    <t>Embarazos adolescentes</t>
  </si>
  <si>
    <t>Trabajo en equipo *</t>
  </si>
  <si>
    <t>marginalidad</t>
  </si>
  <si>
    <t xml:space="preserve">ingreso por subsidios </t>
  </si>
  <si>
    <t>pagos de prestamos</t>
  </si>
  <si>
    <t>Total</t>
  </si>
  <si>
    <t>Hombres</t>
  </si>
  <si>
    <t>Mujeres</t>
  </si>
  <si>
    <t>AÑO</t>
  </si>
  <si>
    <t>PERSONAS ATENDIDAS</t>
  </si>
  <si>
    <t>TASA DE CRECIMIENTO ANUAL</t>
  </si>
  <si>
    <t>TASA DE CRECIMIENTO MEDIA ANUAL</t>
  </si>
  <si>
    <t>VF= V0(1+TCMA)^N</t>
  </si>
  <si>
    <t>TCMA=((VF/V0)^(1/N-1))-1)</t>
  </si>
  <si>
    <t>TASA DE CRECIMIENTO ACUMULADA</t>
  </si>
  <si>
    <t>INFLACION</t>
  </si>
  <si>
    <t>PRESUPUESTO (PESOS NOMINALES)</t>
  </si>
  <si>
    <t>PRESUPUESTO (PRECIOS REALES)</t>
  </si>
  <si>
    <t>NOMINAL</t>
  </si>
  <si>
    <t>REAL</t>
  </si>
  <si>
    <t>PRESUPUESTO ($)</t>
  </si>
  <si>
    <t>TC=((VF/V0)-1)/(N-1)</t>
  </si>
  <si>
    <t>TC=((VF/V0)-1</t>
  </si>
  <si>
    <t>Media</t>
  </si>
  <si>
    <t>Error típico</t>
  </si>
  <si>
    <t>Mediana</t>
  </si>
  <si>
    <t>Moda</t>
  </si>
  <si>
    <t>Desviación estándar</t>
  </si>
  <si>
    <t>Varianza de la muestra</t>
  </si>
  <si>
    <t>Curtosis</t>
  </si>
  <si>
    <t>Coeficiente de asimetría</t>
  </si>
  <si>
    <t>Rango</t>
  </si>
  <si>
    <t>Mínimo</t>
  </si>
  <si>
    <t>Máximo</t>
  </si>
  <si>
    <t>Suma</t>
  </si>
  <si>
    <t>Cuenta</t>
  </si>
  <si>
    <t>Coeficiente de variacion</t>
  </si>
  <si>
    <t>PRESUPUESTO (P)</t>
  </si>
  <si>
    <t>PERSONAS ATENDIDAS (PA)</t>
  </si>
  <si>
    <t>INDICADOR DE EFICIENCA DEL GASTO (P/PA)</t>
  </si>
  <si>
    <t>P</t>
  </si>
  <si>
    <t>PA</t>
  </si>
  <si>
    <t>P/PA</t>
  </si>
  <si>
    <t>INDICADORDE IMPACTO (PORCENTAJE QUE MEJORARON SU BIENESTAR) (IMP)</t>
  </si>
  <si>
    <t>IMP</t>
  </si>
  <si>
    <t>Estadísticas de la regresión</t>
  </si>
  <si>
    <t>Coeficiente de correlación múltiple</t>
  </si>
  <si>
    <t>Coeficiente de determinación R^2</t>
  </si>
  <si>
    <t>R^2  ajustado</t>
  </si>
  <si>
    <t>Observaciones</t>
  </si>
  <si>
    <t>ANÁLISIS DE VARIANZA</t>
  </si>
  <si>
    <t>Regresión</t>
  </si>
  <si>
    <t>Residuos</t>
  </si>
  <si>
    <t>Intercepción</t>
  </si>
  <si>
    <t>Grados de libertad</t>
  </si>
  <si>
    <t>Suma de cuadrados</t>
  </si>
  <si>
    <t>Promedio de los cuadrados</t>
  </si>
  <si>
    <t>F</t>
  </si>
  <si>
    <t>Valor crítico de F</t>
  </si>
  <si>
    <t>Coeficientes</t>
  </si>
  <si>
    <t>Estadístico t</t>
  </si>
  <si>
    <t>Probabilidad</t>
  </si>
  <si>
    <t>Inferior 95%</t>
  </si>
  <si>
    <t>Superior 95%</t>
  </si>
  <si>
    <t>Inferior 95.0%</t>
  </si>
  <si>
    <t>Superior 95.0%</t>
  </si>
  <si>
    <t>Clase</t>
  </si>
  <si>
    <t>y mayor...</t>
  </si>
  <si>
    <t>Frecuencia</t>
  </si>
  <si>
    <t>DR. FELIX CARVALLO</t>
  </si>
  <si>
    <t xml:space="preserve">DR. ROBERTO CARVALLO </t>
  </si>
  <si>
    <t>Coeficiente de variación</t>
  </si>
  <si>
    <t>TASA DE CRECIMIENTO MEDIA ANUAL A PARTIR DE LA ACUMULADA</t>
  </si>
  <si>
    <t>VF/VO=((1+TCMA)^N</t>
  </si>
  <si>
    <t>1+TMC=VF/VO^(1/N)</t>
  </si>
  <si>
    <t>TMC=((VF/VO)^(1/N-1))-1</t>
  </si>
  <si>
    <t>PERSONAS</t>
  </si>
  <si>
    <t>PRESUPUESTO NOMINAL</t>
  </si>
  <si>
    <t>PRESUPUESTO REAL</t>
  </si>
  <si>
    <t>PRESUPUESTO</t>
  </si>
  <si>
    <t>Tamaño de familia</t>
  </si>
  <si>
    <t>Ingreso anual</t>
  </si>
  <si>
    <t>Salarios</t>
  </si>
  <si>
    <t>INDICADOR DE IMPACTO (PORCENTAJE QUE MEJORARON SU BIENESTAR) (IMP)</t>
  </si>
  <si>
    <t>Tasa de deserción media superior hombres</t>
  </si>
  <si>
    <t>Tasa de deserción media superior mujeres</t>
  </si>
  <si>
    <t>DESERCION HOMBRES</t>
  </si>
  <si>
    <t>DESERCION MUJERES</t>
  </si>
  <si>
    <t>REAL= NOMINAL / (1+INFLACION)</t>
  </si>
  <si>
    <t>INDICADOR DE EFICIENCA DEL GASTO (PA/P)</t>
  </si>
  <si>
    <t>PA/P</t>
  </si>
  <si>
    <t>VARIABLE DEPENDIENTE =IMP</t>
  </si>
  <si>
    <t>Prueba t para dos muestras suponiendo varianzas desiguales</t>
  </si>
  <si>
    <t>Varianza</t>
  </si>
  <si>
    <t>Diferencia hipotética de las medias</t>
  </si>
  <si>
    <t>P(T&lt;=t) una cola</t>
  </si>
  <si>
    <t>Valor crítico de t (una cola)</t>
  </si>
  <si>
    <t>P(T&lt;=t) dos colas</t>
  </si>
  <si>
    <t>Valor crítico de t (dos colas)</t>
  </si>
  <si>
    <t>Created By Version</t>
  </si>
  <si>
    <t>8.0.0</t>
  </si>
  <si>
    <t>Required Version</t>
  </si>
  <si>
    <t>5.0.0</t>
  </si>
  <si>
    <t>Recommended Version</t>
  </si>
  <si>
    <t>Modified By Version</t>
  </si>
  <si>
    <t>Count</t>
  </si>
  <si>
    <t>GUID</t>
  </si>
  <si>
    <t>Name</t>
  </si>
  <si>
    <t>Range</t>
  </si>
  <si>
    <t>CRC</t>
  </si>
  <si>
    <t>Options</t>
  </si>
  <si>
    <t>Comp. Graph Serialization</t>
  </si>
  <si>
    <t>PP Graph Serialization</t>
  </si>
  <si>
    <t>QQ Graph Serialization</t>
  </si>
  <si>
    <t>Unsued</t>
  </si>
  <si>
    <t>Fixed Params</t>
  </si>
  <si>
    <t>Bootstrap Options</t>
  </si>
  <si>
    <t>BootstrapParamGraphSerialization</t>
  </si>
  <si>
    <t>BatchFit Options</t>
  </si>
  <si>
    <t>BootstrapGOFGraphSerialization</t>
  </si>
  <si>
    <t>FitSelector</t>
  </si>
  <si>
    <t>6.0.0</t>
  </si>
  <si>
    <t>FIT_5A702_D7753</t>
  </si>
  <si>
    <t>BatchFit 1</t>
  </si>
  <si>
    <t>F4	1	0	0	-1E+300	 1E+300	 1	0	0	0	 0	0	 1	25	BetaGeneral	Binomial	Expon	ExtValue	Gamma	Geomet	IntUniform	InvGauss	Logistic	LogLogistic	Lognorm	NegBin	Normal	Pareto	Pearson5	Pearson6	Pert	Poisson	Triang	Uniform	Weibull	ExtValueMin	Laplace	Levy	Kumaraswamy	0	0	1	-1	1	 0	 1	0	0	0</t>
  </si>
  <si>
    <t xml:space="preserve">0	8								</t>
  </si>
  <si>
    <t>F1	FALSE	1000	 .95</t>
  </si>
  <si>
    <t>F2	0	TRUE	TRUE	TRUE</t>
  </si>
  <si>
    <t>FIT_7A505_9717E</t>
  </si>
  <si>
    <t>F1	0	0	-1E+300	 1E+300	 1	0	0	 0	0	 1	25	BetaGeneral	Binomial	Expon	ExtValue	Gamma	Geomet	IntUniform	InvGauss	Logistic	LogLogistic	Lognorm	NegBin	Normal	Pareto	Pearson5	Pearson6	Pert	Poisson	Triang	Uniform	Weibull	ExtValueMin	Laplace	Levy	Kumaraswamy	0	1	-1	1	 0	 1	0	0	0</t>
  </si>
  <si>
    <t>GF1_rK0qDwEAEQDOAQwjACcANQC6AM4AzwDdAOsAqAHKAcQBKwD//wAAAAAAAAEEAAAAAAAAAAABPEZpdCBDb21wYXJpc29uIGZvciBUYXNhIGRlIGRlc2VyY2nDs24gbWVkaWEgc3VwZXJpb3IgaG9tYnJlcwEcUmlza0V4dHZhbHVlKDE2LjM5MzIsMi40MjQxKQEAAQZUYWhvbWEAAEBBAAAAAAABBlRhaG9tYQAABEEAAAAAAAD/AAAAEAACAAEKU3RhdGlzdGljcwMBAQD/AQEBAQEAAQEBAAQAAAABAQEBAQABAQEABAAAAAoKAQErAQBCAQBUAQBmAQBxAQB8AQCHAQCSAQCdAQAfAAVJbnB1dAAAAP8AAP8AAMPjbAkCAQABAwAAAAAAAgAVAAhFeHRWYWx1ZQABAP/cFDwBAAACABAAB1dlaWJ1bGwAAk8BAAACABAAB1dlaWJ1bGwAA4wBAAACAAkAAAAETAEAAAIACQAAAAU5AQAAAgAJAAAABk4BAAACAAkAAAAHIwEAAAIACQAAAAgpAQAAAgAJAAAACWABAAACALABugEBAQMBmpmZmZmZqT8AAGZmZmZmZu4/AAAFAAEBAQABAQEB</t>
  </si>
  <si>
    <t>FIT_7FF0_6805D</t>
  </si>
  <si>
    <t>GF1_rK0qDwEAEQCMAQwjACcANQCTAKcAqAC2AMQAZgGIAYIBKwD//wAAAAAAAAEEAAAAAAAAAAABPEZpdCBDb21wYXJpc29uIGZvciBUYXNhIGRlIGRlc2VyY2nDs24gbWVkaWEgc3VwZXJpb3IgbXVqZXJlcwEcUmlza0V4dHZhbHVlKDEzLjA4NzEsMi4yMjA5KQEBEAACAAEKU3RhdGlzdGljcwMBAQD/AQEBAQEAAQEBAAQAAAABAQEBAQABAQEABAAAAArjAAH3AAAOAQAZAQAkAQAvAQA6AQBFAQBQAQBbAQASAAVJbnB1dAAAAP8AAP8BAQACABUACEV4dFZhbHVlAAEA/9wUPAEAAAIACQAAAAJPAQAAAgAJAAAAA4wBAAACAAkAAAAETAEAAAIACQAAAAU5AQAAAgAJAAAABk4BAAACAAkAAAAHIwEAAAIACQAAAAgpAQAAAgAJAAAACWABAAACAG4BeAEBAQMBmpmZmZmZqT8AAGZmZmZmZu4/AAAFAAEBAQABAQEA</t>
  </si>
  <si>
    <t>FIT_81176_C5D0E</t>
  </si>
  <si>
    <t>BatchFit 2</t>
  </si>
  <si>
    <t>27 MARZO 2020</t>
  </si>
  <si>
    <t>TASA DE CRECIMIENTO DIARIO</t>
  </si>
  <si>
    <t>TASA DE CRECIMIENTO MEDIA DIARIA</t>
  </si>
  <si>
    <t>Decesos total</t>
  </si>
  <si>
    <t xml:space="preserve">Cambio </t>
  </si>
  <si>
    <t>País</t>
  </si>
  <si>
    <t>Casos totales</t>
  </si>
  <si>
    <t>Nuevos casos</t>
  </si>
  <si>
    <t>Muertes totales</t>
  </si>
  <si>
    <t>Nuevas muertes</t>
  </si>
  <si>
    <t xml:space="preserve">Total recuperados </t>
  </si>
  <si>
    <t>Casos activos</t>
  </si>
  <si>
    <t>Casos serios</t>
  </si>
  <si>
    <t>Casos totales por millón de habitante</t>
  </si>
  <si>
    <t>Muertes entre casos totales (%)</t>
  </si>
  <si>
    <t>Muertes por millón de habitantes</t>
  </si>
  <si>
    <t>Población</t>
  </si>
  <si>
    <t>Cambio anual</t>
  </si>
  <si>
    <t>Densidad</t>
  </si>
  <si>
    <t>Edad promedio</t>
  </si>
  <si>
    <t>Población urbana</t>
  </si>
  <si>
    <t>China</t>
  </si>
  <si>
    <t>Italy</t>
  </si>
  <si>
    <t>USA</t>
  </si>
  <si>
    <t>Spain</t>
  </si>
  <si>
    <t>Germany</t>
  </si>
  <si>
    <t>Iran</t>
  </si>
  <si>
    <t>France</t>
  </si>
  <si>
    <t>Switzerland</t>
  </si>
  <si>
    <t>S. Korea</t>
  </si>
  <si>
    <t>UK</t>
  </si>
  <si>
    <t>Netherlands</t>
  </si>
  <si>
    <t>Austria</t>
  </si>
  <si>
    <t>Belgium</t>
  </si>
  <si>
    <t>Norway</t>
  </si>
  <si>
    <t>Canada</t>
  </si>
  <si>
    <t>Portugal</t>
  </si>
  <si>
    <t>Sweden</t>
  </si>
  <si>
    <t>Australia</t>
  </si>
  <si>
    <t>Brazil</t>
  </si>
  <si>
    <t>Israel</t>
  </si>
  <si>
    <t>Turkey</t>
  </si>
  <si>
    <t>Malaysia</t>
  </si>
  <si>
    <t>Denmark</t>
  </si>
  <si>
    <t>Ireland</t>
  </si>
  <si>
    <t>Japan</t>
  </si>
  <si>
    <t>Luxembourg</t>
  </si>
  <si>
    <t>Ecuador</t>
  </si>
  <si>
    <t>Pakistan</t>
  </si>
  <si>
    <t>Chile</t>
  </si>
  <si>
    <t>Poland</t>
  </si>
  <si>
    <t>Thailand</t>
  </si>
  <si>
    <t>Finland</t>
  </si>
  <si>
    <t>Saudi Arabia</t>
  </si>
  <si>
    <t>Romania</t>
  </si>
  <si>
    <t>Greece</t>
  </si>
  <si>
    <t>Indonesia</t>
  </si>
  <si>
    <t>Iceland</t>
  </si>
  <si>
    <t>Singapore</t>
  </si>
  <si>
    <t>South Africa</t>
  </si>
  <si>
    <t>Philippines</t>
  </si>
  <si>
    <t>India</t>
  </si>
  <si>
    <t>Qatar</t>
  </si>
  <si>
    <t>Russia</t>
  </si>
  <si>
    <t>Slovenia</t>
  </si>
  <si>
    <t>Peru</t>
  </si>
  <si>
    <t>Egypt</t>
  </si>
  <si>
    <t>Bahrain</t>
  </si>
  <si>
    <t>Hong Kong</t>
  </si>
  <si>
    <t>Croatia</t>
  </si>
  <si>
    <t>Estonia</t>
  </si>
  <si>
    <t>Mexico</t>
  </si>
  <si>
    <t xml:space="preserve">Superficie  </t>
  </si>
  <si>
    <t>CHINA</t>
  </si>
  <si>
    <t xml:space="preserve">ITALIA </t>
  </si>
  <si>
    <t>ITALIA</t>
  </si>
  <si>
    <t>ESPAÑA</t>
  </si>
  <si>
    <t>ESTADOS UNIDOS</t>
  </si>
  <si>
    <t>COREA DEL SUR</t>
  </si>
  <si>
    <t>CONDICION PREEXISTENTE</t>
  </si>
  <si>
    <t>Probabilidad de muerte si hay infección</t>
  </si>
  <si>
    <t>Enfermedades cardiovasculares</t>
  </si>
  <si>
    <t>Diabetes</t>
  </si>
  <si>
    <t>Enfermades respiratorias</t>
  </si>
  <si>
    <t>Hipertensión</t>
  </si>
  <si>
    <t>Cáncer</t>
  </si>
  <si>
    <t>Sin condición preexistente</t>
  </si>
  <si>
    <t>Mujer</t>
  </si>
  <si>
    <t>Hombre</t>
  </si>
  <si>
    <t xml:space="preserve">Probabilidad de muerte </t>
  </si>
  <si>
    <t>&gt;80</t>
  </si>
  <si>
    <t>70-79</t>
  </si>
  <si>
    <t>60-69</t>
  </si>
  <si>
    <t>50-59</t>
  </si>
  <si>
    <t>40-49</t>
  </si>
  <si>
    <t>30-39</t>
  </si>
  <si>
    <t>20-29</t>
  </si>
  <si>
    <t>10-19</t>
  </si>
  <si>
    <t>0-9</t>
  </si>
  <si>
    <t>RANGO DE EDAD</t>
  </si>
  <si>
    <t>TASA DE CRECIMIENTO MEDIA DIARIA A PARTIR DE LA ACUMULADA</t>
  </si>
  <si>
    <t>CASOS TOTALES</t>
  </si>
  <si>
    <t>MUERTOS TOTALES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</si>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</sst>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%"/>
    <numFmt numFmtId="166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indexed="64"/>
      </right>
      <top style="dotted">
        <color auto="1"/>
      </top>
      <bottom style="dotted">
        <color auto="1"/>
      </bottom>
      <diagonal/>
    </border>
    <border>
      <left style="dotted">
        <color indexed="64"/>
      </left>
      <right/>
      <top style="dotted">
        <color auto="1"/>
      </top>
      <bottom style="dotted">
        <color auto="1"/>
      </bottom>
      <diagonal/>
    </border>
    <border>
      <left style="dotted">
        <color indexed="64"/>
      </left>
      <right/>
      <top style="dashed">
        <color indexed="64"/>
      </top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/>
    <xf numFmtId="0" fontId="1" fillId="0" borderId="0"/>
  </cellStyleXfs>
  <cellXfs count="183">
    <xf numFmtId="0" fontId="0" fillId="0" borderId="0" xfId="0"/>
    <xf numFmtId="0" fontId="0" fillId="2" borderId="0" xfId="0" applyFill="1"/>
    <xf numFmtId="1" fontId="3" fillId="2" borderId="3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2" fillId="2" borderId="1" xfId="1" applyFont="1" applyFill="1" applyBorder="1" applyAlignment="1">
      <alignment horizontal="left" vertical="center"/>
    </xf>
    <xf numFmtId="2" fontId="0" fillId="2" borderId="1" xfId="0" applyNumberFormat="1" applyFill="1" applyBorder="1"/>
    <xf numFmtId="4" fontId="0" fillId="2" borderId="4" xfId="0" applyNumberFormat="1" applyFill="1" applyBorder="1"/>
    <xf numFmtId="4" fontId="0" fillId="2" borderId="1" xfId="0" applyNumberFormat="1" applyFill="1" applyBorder="1"/>
    <xf numFmtId="3" fontId="0" fillId="2" borderId="4" xfId="0" applyNumberFormat="1" applyFill="1" applyBorder="1"/>
    <xf numFmtId="3" fontId="0" fillId="2" borderId="1" xfId="0" applyNumberFormat="1" applyFill="1" applyBorder="1"/>
    <xf numFmtId="164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/>
    <xf numFmtId="2" fontId="3" fillId="2" borderId="4" xfId="0" applyNumberFormat="1" applyFont="1" applyFill="1" applyBorder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1" xfId="0" applyFill="1" applyBorder="1"/>
    <xf numFmtId="165" fontId="0" fillId="2" borderId="1" xfId="0" applyNumberFormat="1" applyFill="1" applyBorder="1"/>
    <xf numFmtId="10" fontId="0" fillId="2" borderId="0" xfId="0" applyNumberFormat="1" applyFill="1"/>
    <xf numFmtId="0" fontId="0" fillId="2" borderId="2" xfId="0" applyFill="1" applyBorder="1"/>
    <xf numFmtId="0" fontId="0" fillId="2" borderId="5" xfId="0" applyFill="1" applyBorder="1"/>
    <xf numFmtId="165" fontId="0" fillId="2" borderId="12" xfId="0" applyNumberFormat="1" applyFill="1" applyBorder="1"/>
    <xf numFmtId="165" fontId="4" fillId="2" borderId="13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165" fontId="4" fillId="2" borderId="13" xfId="0" applyNumberFormat="1" applyFont="1" applyFill="1" applyBorder="1" applyAlignment="1">
      <alignment horizontal="center"/>
    </xf>
    <xf numFmtId="0" fontId="0" fillId="2" borderId="0" xfId="0" applyFill="1" applyBorder="1"/>
    <xf numFmtId="10" fontId="0" fillId="2" borderId="1" xfId="0" applyNumberFormat="1" applyFill="1" applyBorder="1"/>
    <xf numFmtId="2" fontId="0" fillId="2" borderId="0" xfId="0" applyNumberFormat="1" applyFill="1"/>
    <xf numFmtId="0" fontId="3" fillId="2" borderId="0" xfId="0" applyFont="1" applyFill="1" applyBorder="1" applyAlignment="1">
      <alignment horizontal="center" vertical="center" wrapText="1"/>
    </xf>
    <xf numFmtId="165" fontId="0" fillId="2" borderId="0" xfId="0" applyNumberFormat="1" applyFill="1" applyBorder="1"/>
    <xf numFmtId="165" fontId="4" fillId="2" borderId="0" xfId="0" applyNumberFormat="1" applyFont="1" applyFill="1" applyBorder="1" applyAlignment="1">
      <alignment horizontal="center"/>
    </xf>
    <xf numFmtId="0" fontId="0" fillId="2" borderId="13" xfId="0" applyFill="1" applyBorder="1"/>
    <xf numFmtId="165" fontId="0" fillId="2" borderId="1" xfId="0" applyNumberFormat="1" applyFill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165" fontId="4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0" fontId="3" fillId="2" borderId="8" xfId="0" applyFont="1" applyFill="1" applyBorder="1" applyAlignment="1">
      <alignment horizontal="center" vertical="center" wrapText="1"/>
    </xf>
    <xf numFmtId="0" fontId="0" fillId="2" borderId="15" xfId="0" applyFill="1" applyBorder="1"/>
    <xf numFmtId="10" fontId="4" fillId="2" borderId="13" xfId="0" applyNumberFormat="1" applyFont="1" applyFill="1" applyBorder="1" applyAlignment="1">
      <alignment horizontal="center" vertical="center"/>
    </xf>
    <xf numFmtId="10" fontId="4" fillId="2" borderId="13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18" xfId="0" applyFill="1" applyBorder="1"/>
    <xf numFmtId="0" fontId="3" fillId="2" borderId="17" xfId="0" applyFont="1" applyFill="1" applyBorder="1"/>
    <xf numFmtId="0" fontId="3" fillId="2" borderId="13" xfId="0" applyFont="1" applyFill="1" applyBorder="1"/>
    <xf numFmtId="165" fontId="4" fillId="2" borderId="19" xfId="0" applyNumberFormat="1" applyFont="1" applyFill="1" applyBorder="1" applyAlignment="1">
      <alignment horizontal="center" vertical="center"/>
    </xf>
    <xf numFmtId="0" fontId="0" fillId="0" borderId="0" xfId="0" applyFill="1" applyBorder="1" applyAlignment="1"/>
    <xf numFmtId="0" fontId="0" fillId="0" borderId="20" xfId="0" applyFill="1" applyBorder="1" applyAlignment="1"/>
    <xf numFmtId="0" fontId="5" fillId="0" borderId="21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Continuous"/>
    </xf>
    <xf numFmtId="49" fontId="3" fillId="3" borderId="1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/>
    <xf numFmtId="0" fontId="0" fillId="0" borderId="22" xfId="0" applyFill="1" applyBorder="1" applyAlignment="1"/>
    <xf numFmtId="0" fontId="0" fillId="2" borderId="23" xfId="0" applyFill="1" applyBorder="1"/>
    <xf numFmtId="165" fontId="0" fillId="2" borderId="24" xfId="0" applyNumberFormat="1" applyFill="1" applyBorder="1"/>
    <xf numFmtId="0" fontId="3" fillId="0" borderId="0" xfId="0" applyFont="1" applyFill="1" applyBorder="1" applyAlignment="1"/>
    <xf numFmtId="2" fontId="3" fillId="0" borderId="0" xfId="0" applyNumberFormat="1" applyFont="1" applyFill="1" applyBorder="1" applyAlignment="1"/>
    <xf numFmtId="1" fontId="3" fillId="0" borderId="0" xfId="0" applyNumberFormat="1" applyFont="1" applyFill="1" applyBorder="1" applyAlignment="1"/>
    <xf numFmtId="166" fontId="0" fillId="2" borderId="1" xfId="0" applyNumberFormat="1" applyFill="1" applyBorder="1"/>
    <xf numFmtId="165" fontId="0" fillId="2" borderId="16" xfId="0" applyNumberForma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2" borderId="10" xfId="0" applyFont="1" applyFill="1" applyBorder="1"/>
    <xf numFmtId="0" fontId="3" fillId="2" borderId="27" xfId="0" applyFont="1" applyFill="1" applyBorder="1"/>
    <xf numFmtId="0" fontId="3" fillId="2" borderId="11" xfId="0" applyFont="1" applyFill="1" applyBorder="1"/>
    <xf numFmtId="0" fontId="3" fillId="3" borderId="5" xfId="0" applyFont="1" applyFill="1" applyBorder="1" applyAlignment="1">
      <alignment vertical="center" wrapText="1"/>
    </xf>
    <xf numFmtId="0" fontId="3" fillId="3" borderId="6" xfId="0" applyFont="1" applyFill="1" applyBorder="1"/>
    <xf numFmtId="0" fontId="3" fillId="3" borderId="26" xfId="0" applyFont="1" applyFill="1" applyBorder="1"/>
    <xf numFmtId="0" fontId="3" fillId="3" borderId="7" xfId="0" applyFont="1" applyFill="1" applyBorder="1"/>
    <xf numFmtId="0" fontId="0" fillId="3" borderId="10" xfId="0" applyFill="1" applyBorder="1"/>
    <xf numFmtId="0" fontId="0" fillId="3" borderId="27" xfId="0" applyFill="1" applyBorder="1"/>
    <xf numFmtId="0" fontId="0" fillId="3" borderId="11" xfId="0" applyFill="1" applyBorder="1"/>
    <xf numFmtId="165" fontId="0" fillId="2" borderId="4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2" borderId="28" xfId="0" applyFont="1" applyFill="1" applyBorder="1"/>
    <xf numFmtId="0" fontId="0" fillId="3" borderId="5" xfId="0" applyFill="1" applyBorder="1" applyAlignment="1">
      <alignment vertical="center" wrapText="1"/>
    </xf>
    <xf numFmtId="9" fontId="0" fillId="2" borderId="1" xfId="0" applyNumberFormat="1" applyFill="1" applyBorder="1"/>
    <xf numFmtId="0" fontId="3" fillId="3" borderId="2" xfId="0" applyFont="1" applyFill="1" applyBorder="1"/>
    <xf numFmtId="0" fontId="3" fillId="3" borderId="14" xfId="0" applyFont="1" applyFill="1" applyBorder="1"/>
    <xf numFmtId="0" fontId="3" fillId="3" borderId="5" xfId="0" applyFont="1" applyFill="1" applyBorder="1"/>
    <xf numFmtId="0" fontId="0" fillId="3" borderId="2" xfId="0" applyFill="1" applyBorder="1"/>
    <xf numFmtId="0" fontId="0" fillId="3" borderId="14" xfId="0" applyFill="1" applyBorder="1"/>
    <xf numFmtId="0" fontId="0" fillId="3" borderId="5" xfId="0" applyFill="1" applyBorder="1"/>
    <xf numFmtId="165" fontId="4" fillId="2" borderId="19" xfId="0" applyNumberFormat="1" applyFont="1" applyFill="1" applyBorder="1" applyAlignment="1">
      <alignment horizontal="center"/>
    </xf>
    <xf numFmtId="0" fontId="3" fillId="2" borderId="2" xfId="0" applyFont="1" applyFill="1" applyBorder="1"/>
    <xf numFmtId="0" fontId="0" fillId="2" borderId="14" xfId="0" applyFill="1" applyBorder="1"/>
    <xf numFmtId="2" fontId="5" fillId="2" borderId="21" xfId="0" applyNumberFormat="1" applyFont="1" applyFill="1" applyBorder="1" applyAlignment="1">
      <alignment horizontal="centerContinuous"/>
    </xf>
    <xf numFmtId="2" fontId="0" fillId="2" borderId="0" xfId="0" applyNumberFormat="1" applyFill="1" applyBorder="1" applyAlignment="1"/>
    <xf numFmtId="2" fontId="0" fillId="2" borderId="20" xfId="0" applyNumberFormat="1" applyFill="1" applyBorder="1" applyAlignment="1"/>
    <xf numFmtId="2" fontId="5" fillId="2" borderId="21" xfId="0" applyNumberFormat="1" applyFont="1" applyFill="1" applyBorder="1" applyAlignment="1">
      <alignment horizontal="center"/>
    </xf>
    <xf numFmtId="4" fontId="5" fillId="2" borderId="21" xfId="0" applyNumberFormat="1" applyFont="1" applyFill="1" applyBorder="1" applyAlignment="1">
      <alignment horizontal="centerContinuous"/>
    </xf>
    <xf numFmtId="4" fontId="0" fillId="2" borderId="0" xfId="0" applyNumberFormat="1" applyFill="1"/>
    <xf numFmtId="4" fontId="0" fillId="2" borderId="0" xfId="0" applyNumberFormat="1" applyFill="1" applyBorder="1" applyAlignment="1"/>
    <xf numFmtId="4" fontId="0" fillId="2" borderId="20" xfId="0" applyNumberFormat="1" applyFill="1" applyBorder="1" applyAlignment="1"/>
    <xf numFmtId="4" fontId="5" fillId="2" borderId="21" xfId="0" applyNumberFormat="1" applyFont="1" applyFill="1" applyBorder="1" applyAlignment="1">
      <alignment horizontal="center"/>
    </xf>
    <xf numFmtId="4" fontId="0" fillId="2" borderId="0" xfId="0" applyNumberFormat="1" applyFill="1" applyAlignment="1">
      <alignment vertical="center" wrapText="1"/>
    </xf>
    <xf numFmtId="49" fontId="0" fillId="2" borderId="0" xfId="0" applyNumberFormat="1" applyFill="1"/>
    <xf numFmtId="0" fontId="0" fillId="0" borderId="0" xfId="0" applyNumberFormat="1" applyFill="1" applyBorder="1" applyAlignment="1"/>
    <xf numFmtId="9" fontId="0" fillId="0" borderId="0" xfId="0" applyNumberFormat="1" applyFill="1" applyBorder="1" applyAlignment="1"/>
    <xf numFmtId="49" fontId="3" fillId="2" borderId="0" xfId="0" applyNumberFormat="1" applyFont="1" applyFill="1"/>
    <xf numFmtId="0" fontId="3" fillId="3" borderId="1" xfId="0" applyFont="1" applyFill="1" applyBorder="1" applyAlignment="1">
      <alignment horizontal="center" vertical="center" wrapText="1"/>
    </xf>
    <xf numFmtId="1" fontId="0" fillId="0" borderId="20" xfId="0" applyNumberFormat="1" applyFill="1" applyBorder="1" applyAlignment="1"/>
    <xf numFmtId="0" fontId="3" fillId="3" borderId="1" xfId="0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10" fontId="3" fillId="2" borderId="0" xfId="0" applyNumberFormat="1" applyFont="1" applyFill="1"/>
    <xf numFmtId="4" fontId="3" fillId="2" borderId="0" xfId="0" applyNumberFormat="1" applyFont="1" applyFill="1" applyBorder="1" applyAlignment="1"/>
    <xf numFmtId="2" fontId="3" fillId="2" borderId="0" xfId="0" applyNumberFormat="1" applyFont="1" applyFill="1" applyBorder="1" applyAlignment="1"/>
    <xf numFmtId="2" fontId="3" fillId="2" borderId="20" xfId="0" applyNumberFormat="1" applyFont="1" applyFill="1" applyBorder="1" applyAlignment="1"/>
    <xf numFmtId="0" fontId="0" fillId="2" borderId="1" xfId="0" applyFill="1" applyBorder="1" applyAlignment="1">
      <alignment vertical="center" wrapText="1"/>
    </xf>
    <xf numFmtId="10" fontId="0" fillId="2" borderId="1" xfId="0" applyNumberFormat="1" applyFill="1" applyBorder="1" applyAlignment="1">
      <alignment vertical="center" wrapText="1"/>
    </xf>
    <xf numFmtId="0" fontId="0" fillId="2" borderId="15" xfId="0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/>
    <xf numFmtId="0" fontId="6" fillId="3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7" fillId="3" borderId="1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4" fontId="3" fillId="2" borderId="20" xfId="0" applyNumberFormat="1" applyFont="1" applyFill="1" applyBorder="1" applyAlignment="1"/>
    <xf numFmtId="4" fontId="6" fillId="2" borderId="0" xfId="0" applyNumberFormat="1" applyFont="1" applyFill="1" applyBorder="1" applyAlignment="1"/>
    <xf numFmtId="4" fontId="6" fillId="2" borderId="20" xfId="0" applyNumberFormat="1" applyFont="1" applyFill="1" applyBorder="1" applyAlignment="1"/>
    <xf numFmtId="4" fontId="3" fillId="2" borderId="0" xfId="0" applyNumberFormat="1" applyFont="1" applyFill="1"/>
    <xf numFmtId="2" fontId="0" fillId="2" borderId="4" xfId="0" applyNumberFormat="1" applyFill="1" applyBorder="1"/>
    <xf numFmtId="2" fontId="4" fillId="2" borderId="29" xfId="0" applyNumberFormat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Continuous"/>
    </xf>
    <xf numFmtId="0" fontId="0" fillId="2" borderId="0" xfId="0" applyFill="1" applyBorder="1" applyAlignment="1"/>
    <xf numFmtId="0" fontId="0" fillId="2" borderId="20" xfId="0" applyFill="1" applyBorder="1" applyAlignment="1"/>
    <xf numFmtId="0" fontId="5" fillId="2" borderId="21" xfId="0" applyFont="1" applyFill="1" applyBorder="1" applyAlignment="1">
      <alignment horizontal="center"/>
    </xf>
    <xf numFmtId="0" fontId="3" fillId="2" borderId="0" xfId="0" applyFont="1" applyFill="1" applyBorder="1" applyAlignment="1"/>
    <xf numFmtId="49" fontId="8" fillId="2" borderId="0" xfId="0" applyNumberFormat="1" applyFont="1" applyFill="1"/>
    <xf numFmtId="0" fontId="3" fillId="2" borderId="30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2" fontId="5" fillId="0" borderId="21" xfId="0" applyNumberFormat="1" applyFont="1" applyFill="1" applyBorder="1" applyAlignment="1">
      <alignment horizontal="centerContinuous"/>
    </xf>
    <xf numFmtId="2" fontId="0" fillId="2" borderId="23" xfId="0" applyNumberFormat="1" applyFill="1" applyBorder="1"/>
    <xf numFmtId="2" fontId="0" fillId="2" borderId="25" xfId="0" applyNumberFormat="1" applyFill="1" applyBorder="1"/>
    <xf numFmtId="0" fontId="3" fillId="2" borderId="20" xfId="0" applyFont="1" applyFill="1" applyBorder="1" applyAlignment="1"/>
    <xf numFmtId="0" fontId="0" fillId="0" borderId="0" xfId="0" quotePrefix="1"/>
    <xf numFmtId="2" fontId="0" fillId="0" borderId="0" xfId="0" applyNumberFormat="1"/>
    <xf numFmtId="0" fontId="3" fillId="3" borderId="1" xfId="0" applyFont="1" applyFill="1" applyBorder="1" applyAlignment="1">
      <alignment horizontal="center" vertical="center" wrapText="1"/>
    </xf>
    <xf numFmtId="14" fontId="0" fillId="4" borderId="1" xfId="0" applyNumberFormat="1" applyFill="1" applyBorder="1"/>
    <xf numFmtId="0" fontId="0" fillId="4" borderId="1" xfId="0" applyFill="1" applyBorder="1" applyAlignment="1">
      <alignment vertical="center" wrapText="1"/>
    </xf>
    <xf numFmtId="3" fontId="0" fillId="2" borderId="0" xfId="0" applyNumberFormat="1" applyFill="1"/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/>
    <xf numFmtId="0" fontId="9" fillId="2" borderId="0" xfId="0" applyFont="1" applyFill="1"/>
    <xf numFmtId="0" fontId="0" fillId="5" borderId="1" xfId="0" applyFill="1" applyBorder="1" applyAlignment="1">
      <alignment vertical="center" wrapText="1"/>
    </xf>
    <xf numFmtId="0" fontId="0" fillId="5" borderId="1" xfId="0" applyFill="1" applyBorder="1"/>
    <xf numFmtId="0" fontId="0" fillId="5" borderId="1" xfId="0" applyFill="1" applyBorder="1" applyAlignment="1">
      <alignment horizontal="center" wrapText="1"/>
    </xf>
    <xf numFmtId="49" fontId="0" fillId="5" borderId="1" xfId="0" applyNumberFormat="1" applyFill="1" applyBorder="1"/>
    <xf numFmtId="165" fontId="0" fillId="2" borderId="13" xfId="0" applyNumberFormat="1" applyFill="1" applyBorder="1"/>
    <xf numFmtId="0" fontId="11" fillId="2" borderId="1" xfId="0" applyFont="1" applyFill="1" applyBorder="1"/>
    <xf numFmtId="4" fontId="10" fillId="2" borderId="0" xfId="0" applyNumberFormat="1" applyFont="1" applyFill="1" applyBorder="1" applyAlignment="1"/>
    <xf numFmtId="2" fontId="12" fillId="2" borderId="0" xfId="0" applyNumberFormat="1" applyFont="1" applyFill="1" applyBorder="1" applyAlignment="1"/>
    <xf numFmtId="2" fontId="10" fillId="2" borderId="0" xfId="0" applyNumberFormat="1" applyFont="1" applyFill="1" applyBorder="1" applyAlignment="1"/>
    <xf numFmtId="2" fontId="0" fillId="6" borderId="1" xfId="0" applyNumberFormat="1" applyFill="1" applyBorder="1" applyAlignment="1">
      <alignment vertical="center" wrapText="1"/>
    </xf>
    <xf numFmtId="2" fontId="4" fillId="6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left" vertical="center"/>
    </xf>
    <xf numFmtId="16" fontId="13" fillId="2" borderId="0" xfId="0" applyNumberFormat="1" applyFont="1" applyFill="1"/>
    <xf numFmtId="165" fontId="3" fillId="3" borderId="2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165" fontId="3" fillId="3" borderId="14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vertical="center" wrapText="1"/>
    </xf>
  </cellXfs>
  <cellStyles count="2">
    <cellStyle name="Normal" xfId="0" builtinId="0"/>
    <cellStyle name="Normal 4" xfId="1" xr:uid="{00000000-0005-0000-0000-000001000000}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PRESUPUESTO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'11, HISTOGRAMAS'!$O$3</c:f>
              <c:strCache>
                <c:ptCount val="1"/>
                <c:pt idx="0">
                  <c:v>Frecuencia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'11, HISTOGRAMAS'!$N$4:$N$10</c:f>
              <c:strCache>
                <c:ptCount val="7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16</c:v>
                </c:pt>
                <c:pt idx="4">
                  <c:v>18</c:v>
                </c:pt>
                <c:pt idx="5">
                  <c:v>20</c:v>
                </c:pt>
                <c:pt idx="6">
                  <c:v>y mayor...</c:v>
                </c:pt>
              </c:strCache>
            </c:strRef>
          </c:cat>
          <c:val>
            <c:numRef>
              <c:f>'11, HISTOGRAMAS'!$O$4:$O$10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1</c:v>
                </c:pt>
                <c:pt idx="5">
                  <c:v>3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B0-4D7F-8554-C8DF314CF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8917872"/>
        <c:axId val="738891632"/>
      </c:barChart>
      <c:catAx>
        <c:axId val="73891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38891632"/>
        <c:crosses val="autoZero"/>
        <c:auto val="1"/>
        <c:lblAlgn val="ctr"/>
        <c:lblOffset val="100"/>
        <c:noMultiLvlLbl val="0"/>
      </c:catAx>
      <c:valAx>
        <c:axId val="738891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38917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PERSONAS</a:t>
            </a:r>
            <a:r>
              <a:rPr lang="es-MX" baseline="0"/>
              <a:t> ATENDIDAS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'11, HISTOGRAMAS'!$N$14:$N$19</c:f>
              <c:strCache>
                <c:ptCount val="6"/>
                <c:pt idx="0">
                  <c:v>25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y mayor...</c:v>
                </c:pt>
              </c:strCache>
            </c:strRef>
          </c:cat>
          <c:val>
            <c:numRef>
              <c:f>'11, HISTOGRAMAS'!$O$14:$O$19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8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23-4663-9FB6-528D07D83D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6973192"/>
        <c:axId val="526970240"/>
      </c:barChart>
      <c:catAx>
        <c:axId val="526973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6970240"/>
        <c:crosses val="autoZero"/>
        <c:auto val="1"/>
        <c:lblAlgn val="ctr"/>
        <c:lblOffset val="100"/>
        <c:noMultiLvlLbl val="0"/>
      </c:catAx>
      <c:valAx>
        <c:axId val="52697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526973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INDICADOR</a:t>
            </a:r>
            <a:r>
              <a:rPr lang="en-US" baseline="0"/>
              <a:t> DE EFICIENCIA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'11, HISTOGRAMAS'!$O$22</c:f>
              <c:strCache>
                <c:ptCount val="1"/>
                <c:pt idx="0">
                  <c:v>Frecuencia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'11, HISTOGRAMAS'!$N$23:$N$28</c:f>
              <c:strCache>
                <c:ptCount val="6"/>
                <c:pt idx="0">
                  <c:v>2.3</c:v>
                </c:pt>
                <c:pt idx="1">
                  <c:v>2.4</c:v>
                </c:pt>
                <c:pt idx="2">
                  <c:v>2.5</c:v>
                </c:pt>
                <c:pt idx="3">
                  <c:v>2.6</c:v>
                </c:pt>
                <c:pt idx="4">
                  <c:v>2.8</c:v>
                </c:pt>
                <c:pt idx="5">
                  <c:v>y mayor...</c:v>
                </c:pt>
              </c:strCache>
            </c:strRef>
          </c:cat>
          <c:val>
            <c:numRef>
              <c:f>'11, HISTOGRAMAS'!$O$23:$O$28</c:f>
              <c:numCache>
                <c:formatCode>General</c:formatCode>
                <c:ptCount val="6"/>
                <c:pt idx="0">
                  <c:v>8</c:v>
                </c:pt>
                <c:pt idx="1">
                  <c:v>0</c:v>
                </c:pt>
                <c:pt idx="2">
                  <c:v>2</c:v>
                </c:pt>
                <c:pt idx="3">
                  <c:v>6</c:v>
                </c:pt>
                <c:pt idx="4">
                  <c:v>4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CB-4CD6-BBD8-6CA3F3A80C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23522872"/>
        <c:axId val="723518608"/>
      </c:barChart>
      <c:catAx>
        <c:axId val="723522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23518608"/>
        <c:crosses val="autoZero"/>
        <c:auto val="1"/>
        <c:lblAlgn val="ctr"/>
        <c:lblOffset val="100"/>
        <c:noMultiLvlLbl val="0"/>
      </c:catAx>
      <c:valAx>
        <c:axId val="723518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23522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INDICADOR</a:t>
            </a:r>
            <a:r>
              <a:rPr lang="en-US" baseline="0"/>
              <a:t> DE IMPACTO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'11, HISTOGRAMAS'!$O$33</c:f>
              <c:strCache>
                <c:ptCount val="1"/>
                <c:pt idx="0">
                  <c:v>Frecuencia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'11, HISTOGRAMAS'!$N$34:$N$39</c:f>
              <c:strCache>
                <c:ptCount val="6"/>
                <c:pt idx="0">
                  <c:v>30%</c:v>
                </c:pt>
                <c:pt idx="1">
                  <c:v>40%</c:v>
                </c:pt>
                <c:pt idx="2">
                  <c:v>50%</c:v>
                </c:pt>
                <c:pt idx="3">
                  <c:v>60%</c:v>
                </c:pt>
                <c:pt idx="4">
                  <c:v>70%</c:v>
                </c:pt>
                <c:pt idx="5">
                  <c:v>y mayor...</c:v>
                </c:pt>
              </c:strCache>
            </c:strRef>
          </c:cat>
          <c:val>
            <c:numRef>
              <c:f>'11, HISTOGRAMAS'!$O$34:$O$39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7</c:v>
                </c:pt>
                <c:pt idx="4">
                  <c:v>8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A8-4EBD-9203-5655E1D11E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38912296"/>
        <c:axId val="738911312"/>
      </c:barChart>
      <c:catAx>
        <c:axId val="738912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38911312"/>
        <c:crosses val="autoZero"/>
        <c:auto val="1"/>
        <c:lblAlgn val="ctr"/>
        <c:lblOffset val="100"/>
        <c:noMultiLvlLbl val="0"/>
      </c:catAx>
      <c:valAx>
        <c:axId val="738911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38912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4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485775</xdr:colOff>
      <xdr:row>7</xdr:row>
      <xdr:rowOff>9525</xdr:rowOff>
    </xdr:from>
    <xdr:to>
      <xdr:col>12</xdr:col>
      <xdr:colOff>133350</xdr:colOff>
      <xdr:row>25</xdr:row>
      <xdr:rowOff>66675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184A09E-751D-42CE-876D-1AC132B5E273}"/>
            </a:ext>
          </a:extLst>
        </xdr:cNvPr>
        <xdr:cNvSpPr txBox="1"/>
      </xdr:nvSpPr>
      <xdr:spPr>
        <a:xfrm>
          <a:off x="2771775" y="1343025"/>
          <a:ext cx="6505575" cy="3486150"/>
        </a:xfrm>
        <a:prstGeom prst="rect">
          <a:avLst/>
        </a:prstGeom>
        <a:solidFill>
          <a:srgbClr val="92D050"/>
        </a:solidFill>
        <a:ln w="9525" cmpd="sng">
          <a:solidFill>
            <a:sysClr val="window" lastClr="FFFFFF">
              <a:shade val="50000"/>
            </a:sysClr>
          </a:solidFill>
        </a:ln>
        <a:effectLst/>
        <a:scene3d>
          <a:camera prst="orthographicFront"/>
          <a:lightRig rig="threePt" dir="t"/>
        </a:scene3d>
        <a:sp3d>
          <a:bevelT w="133350"/>
          <a:bevelB w="127000"/>
        </a:sp3d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3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ESTADISTICA PARA NO ESTADISTICOS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152401</xdr:colOff>
      <xdr:row>17</xdr:row>
      <xdr:rowOff>123825</xdr:rowOff>
    </xdr:from>
    <xdr:to>
      <xdr:col>6</xdr:col>
      <xdr:colOff>190501</xdr:colOff>
      <xdr:row>28</xdr:row>
      <xdr:rowOff>104776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B2F0889-6600-46AF-B866-EE6ED596DA15}"/>
            </a:ext>
          </a:extLst>
        </xdr:cNvPr>
        <xdr:cNvSpPr txBox="1"/>
      </xdr:nvSpPr>
      <xdr:spPr>
        <a:xfrm>
          <a:off x="914401" y="3362325"/>
          <a:ext cx="3848100" cy="2076451"/>
        </a:xfrm>
        <a:prstGeom prst="rect">
          <a:avLst/>
        </a:prstGeom>
        <a:solidFill>
          <a:srgbClr val="92D050"/>
        </a:solidFill>
        <a:ln w="9525" cmpd="sng">
          <a:solidFill>
            <a:sysClr val="window" lastClr="FFFFFF">
              <a:shade val="50000"/>
            </a:sysClr>
          </a:solidFill>
        </a:ln>
        <a:effectLst/>
        <a:scene3d>
          <a:camera prst="orthographicFront"/>
          <a:lightRig rig="threePt" dir="t"/>
        </a:scene3d>
        <a:sp3d>
          <a:bevelT w="133350"/>
          <a:bevelB w="127000"/>
        </a:sp3d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HERRAMIENTAS ESTADISTICAS </a:t>
          </a:r>
        </a:p>
      </xdr:txBody>
    </xdr:sp>
    <xdr:clientData/>
  </xdr:twoCellAnchor>
  <xdr:twoCellAnchor>
    <xdr:from>
      <xdr:col>6</xdr:col>
      <xdr:colOff>171449</xdr:colOff>
      <xdr:row>16</xdr:row>
      <xdr:rowOff>9525</xdr:rowOff>
    </xdr:from>
    <xdr:to>
      <xdr:col>10</xdr:col>
      <xdr:colOff>457200</xdr:colOff>
      <xdr:row>19</xdr:row>
      <xdr:rowOff>171450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1096D27-6BFF-4FC3-B2E1-DC51C43539CE}"/>
            </a:ext>
          </a:extLst>
        </xdr:cNvPr>
        <xdr:cNvSpPr txBox="1"/>
      </xdr:nvSpPr>
      <xdr:spPr>
        <a:xfrm>
          <a:off x="4743449" y="3057525"/>
          <a:ext cx="2895601" cy="733425"/>
        </a:xfrm>
        <a:prstGeom prst="rect">
          <a:avLst/>
        </a:prstGeom>
        <a:solidFill>
          <a:srgbClr val="92D050"/>
        </a:solidFill>
        <a:ln w="9525" cmpd="sng">
          <a:solidFill>
            <a:sysClr val="window" lastClr="FFFFFF">
              <a:shade val="50000"/>
            </a:sysClr>
          </a:solidFill>
        </a:ln>
        <a:effectLst/>
        <a:scene3d>
          <a:camera prst="orthographicFront"/>
          <a:lightRig rig="threePt" dir="t"/>
        </a:scene3d>
        <a:sp3d>
          <a:bevelT w="133350"/>
          <a:bevelB w="127000"/>
        </a:sp3d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ESTADISTICA DESCRIPTIVA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180975</xdr:colOff>
      <xdr:row>21</xdr:row>
      <xdr:rowOff>104775</xdr:rowOff>
    </xdr:from>
    <xdr:to>
      <xdr:col>10</xdr:col>
      <xdr:colOff>495300</xdr:colOff>
      <xdr:row>25</xdr:row>
      <xdr:rowOff>95250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552CF9F3-1A3A-4888-986A-AFE4670DC70C}"/>
            </a:ext>
          </a:extLst>
        </xdr:cNvPr>
        <xdr:cNvSpPr txBox="1"/>
      </xdr:nvSpPr>
      <xdr:spPr>
        <a:xfrm>
          <a:off x="4752975" y="4105275"/>
          <a:ext cx="2924175" cy="752475"/>
        </a:xfrm>
        <a:prstGeom prst="rect">
          <a:avLst/>
        </a:prstGeom>
        <a:solidFill>
          <a:srgbClr val="92D050"/>
        </a:solidFill>
        <a:ln w="9525" cmpd="sng">
          <a:solidFill>
            <a:sysClr val="window" lastClr="FFFFFF">
              <a:shade val="50000"/>
            </a:sysClr>
          </a:solidFill>
        </a:ln>
        <a:effectLst/>
        <a:scene3d>
          <a:camera prst="orthographicFront"/>
          <a:lightRig rig="threePt" dir="t"/>
        </a:scene3d>
        <a:sp3d>
          <a:bevelT w="133350"/>
          <a:bevelB w="127000"/>
        </a:sp3d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ESTADISTICA INFERENCIAL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447675</xdr:colOff>
      <xdr:row>14</xdr:row>
      <xdr:rowOff>152400</xdr:rowOff>
    </xdr:from>
    <xdr:to>
      <xdr:col>14</xdr:col>
      <xdr:colOff>9525</xdr:colOff>
      <xdr:row>17</xdr:row>
      <xdr:rowOff>19050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F28EFCFF-E62E-47D7-8C2C-582A36C50523}"/>
            </a:ext>
          </a:extLst>
        </xdr:cNvPr>
        <xdr:cNvSpPr txBox="1"/>
      </xdr:nvSpPr>
      <xdr:spPr>
        <a:xfrm>
          <a:off x="7629525" y="2819400"/>
          <a:ext cx="2219325" cy="438150"/>
        </a:xfrm>
        <a:prstGeom prst="rect">
          <a:avLst/>
        </a:prstGeom>
        <a:solidFill>
          <a:srgbClr val="92D050"/>
        </a:solidFill>
        <a:ln w="9525" cmpd="sng">
          <a:solidFill>
            <a:sysClr val="window" lastClr="FFFFFF">
              <a:shade val="50000"/>
            </a:sysClr>
          </a:solidFill>
        </a:ln>
        <a:effectLst/>
        <a:scene3d>
          <a:camera prst="orthographicFront"/>
          <a:lightRig rig="threePt" dir="t"/>
        </a:scene3d>
        <a:sp3d>
          <a:bevelT w="133350"/>
          <a:bevelB w="127000"/>
        </a:sp3d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Medidas de Tendencia Central</a:t>
          </a:r>
        </a:p>
      </xdr:txBody>
    </xdr:sp>
    <xdr:clientData/>
  </xdr:twoCellAnchor>
  <xdr:twoCellAnchor>
    <xdr:from>
      <xdr:col>10</xdr:col>
      <xdr:colOff>466725</xdr:colOff>
      <xdr:row>18</xdr:row>
      <xdr:rowOff>9526</xdr:rowOff>
    </xdr:from>
    <xdr:to>
      <xdr:col>14</xdr:col>
      <xdr:colOff>28575</xdr:colOff>
      <xdr:row>20</xdr:row>
      <xdr:rowOff>142876</xdr:rowOff>
    </xdr:to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D515275B-1253-43AA-A577-4678E095836E}"/>
            </a:ext>
          </a:extLst>
        </xdr:cNvPr>
        <xdr:cNvSpPr txBox="1"/>
      </xdr:nvSpPr>
      <xdr:spPr>
        <a:xfrm>
          <a:off x="7648575" y="3438526"/>
          <a:ext cx="2219325" cy="514350"/>
        </a:xfrm>
        <a:prstGeom prst="rect">
          <a:avLst/>
        </a:prstGeom>
        <a:solidFill>
          <a:srgbClr val="92D050"/>
        </a:solidFill>
        <a:ln w="9525" cmpd="sng">
          <a:solidFill>
            <a:sysClr val="window" lastClr="FFFFFF">
              <a:shade val="50000"/>
            </a:sysClr>
          </a:solidFill>
        </a:ln>
        <a:effectLst/>
        <a:scene3d>
          <a:camera prst="orthographicFront"/>
          <a:lightRig rig="threePt" dir="t"/>
        </a:scene3d>
        <a:sp3d>
          <a:bevelT w="133350"/>
          <a:bevelB w="127000"/>
        </a:sp3d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Medidas de Dispersión</a:t>
          </a:r>
        </a:p>
      </xdr:txBody>
    </xdr:sp>
    <xdr:clientData/>
  </xdr:twoCellAnchor>
  <xdr:twoCellAnchor>
    <xdr:from>
      <xdr:col>10</xdr:col>
      <xdr:colOff>504825</xdr:colOff>
      <xdr:row>22</xdr:row>
      <xdr:rowOff>104775</xdr:rowOff>
    </xdr:from>
    <xdr:to>
      <xdr:col>14</xdr:col>
      <xdr:colOff>47625</xdr:colOff>
      <xdr:row>25</xdr:row>
      <xdr:rowOff>0</xdr:rowOff>
    </xdr:to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C1FDCF73-E7E2-478F-B409-640743913874}"/>
            </a:ext>
          </a:extLst>
        </xdr:cNvPr>
        <xdr:cNvSpPr txBox="1"/>
      </xdr:nvSpPr>
      <xdr:spPr>
        <a:xfrm>
          <a:off x="7686675" y="4295775"/>
          <a:ext cx="2200275" cy="466725"/>
        </a:xfrm>
        <a:prstGeom prst="rect">
          <a:avLst/>
        </a:prstGeom>
        <a:solidFill>
          <a:srgbClr val="92D050"/>
        </a:solidFill>
        <a:ln w="9525" cmpd="sng">
          <a:solidFill>
            <a:sysClr val="window" lastClr="FFFFFF">
              <a:shade val="50000"/>
            </a:sysClr>
          </a:solidFill>
        </a:ln>
        <a:effectLst/>
        <a:scene3d>
          <a:camera prst="orthographicFront"/>
          <a:lightRig rig="threePt" dir="t"/>
        </a:scene3d>
        <a:sp3d>
          <a:bevelT w="133350"/>
          <a:bevelB w="127000"/>
        </a:sp3d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Regresión</a:t>
          </a:r>
          <a:r>
            <a:rPr kumimoji="0" lang="es-MX" sz="2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</a:t>
          </a:r>
        </a:p>
      </xdr:txBody>
    </xdr:sp>
    <xdr:clientData/>
  </xdr:twoCellAnchor>
  <xdr:twoCellAnchor>
    <xdr:from>
      <xdr:col>1</xdr:col>
      <xdr:colOff>76200</xdr:colOff>
      <xdr:row>5</xdr:row>
      <xdr:rowOff>95251</xdr:rowOff>
    </xdr:from>
    <xdr:to>
      <xdr:col>6</xdr:col>
      <xdr:colOff>114300</xdr:colOff>
      <xdr:row>13</xdr:row>
      <xdr:rowOff>171451</xdr:rowOff>
    </xdr:to>
    <xdr:sp macro="" textlink="">
      <xdr:nvSpPr>
        <xdr:cNvPr id="14" name="CuadroTexto 13">
          <a:extLst>
            <a:ext uri="{FF2B5EF4-FFF2-40B4-BE49-F238E27FC236}">
              <a16:creationId xmlns:a16="http://schemas.microsoft.com/office/drawing/2014/main" id="{5D9FD4E1-B067-48A6-840A-CB7121AC77DF}"/>
            </a:ext>
          </a:extLst>
        </xdr:cNvPr>
        <xdr:cNvSpPr txBox="1"/>
      </xdr:nvSpPr>
      <xdr:spPr>
        <a:xfrm>
          <a:off x="838200" y="666751"/>
          <a:ext cx="3848100" cy="1600200"/>
        </a:xfrm>
        <a:prstGeom prst="rect">
          <a:avLst/>
        </a:prstGeom>
        <a:solidFill>
          <a:srgbClr val="92D050"/>
        </a:solidFill>
        <a:ln w="9525" cmpd="sng">
          <a:solidFill>
            <a:sysClr val="window" lastClr="FFFFFF">
              <a:shade val="50000"/>
            </a:sysClr>
          </a:solidFill>
        </a:ln>
        <a:effectLst/>
        <a:scene3d>
          <a:camera prst="orthographicFront"/>
          <a:lightRig rig="threePt" dir="t"/>
        </a:scene3d>
        <a:sp3d>
          <a:bevelT w="133350"/>
          <a:bevelB w="127000"/>
        </a:sp3d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HERRAMIENTAS DE ECONOMIA MATEMATICA </a:t>
          </a:r>
        </a:p>
      </xdr:txBody>
    </xdr:sp>
    <xdr:clientData/>
  </xdr:twoCellAnchor>
  <xdr:twoCellAnchor>
    <xdr:from>
      <xdr:col>6</xdr:col>
      <xdr:colOff>123825</xdr:colOff>
      <xdr:row>4</xdr:row>
      <xdr:rowOff>114300</xdr:rowOff>
    </xdr:from>
    <xdr:to>
      <xdr:col>10</xdr:col>
      <xdr:colOff>476250</xdr:colOff>
      <xdr:row>7</xdr:row>
      <xdr:rowOff>9525</xdr:rowOff>
    </xdr:to>
    <xdr:sp macro="" textlink="">
      <xdr:nvSpPr>
        <xdr:cNvPr id="15" name="CuadroTexto 14">
          <a:extLst>
            <a:ext uri="{FF2B5EF4-FFF2-40B4-BE49-F238E27FC236}">
              <a16:creationId xmlns:a16="http://schemas.microsoft.com/office/drawing/2014/main" id="{C968BD57-D649-4C36-9F75-BFA3637D2935}"/>
            </a:ext>
          </a:extLst>
        </xdr:cNvPr>
        <xdr:cNvSpPr txBox="1"/>
      </xdr:nvSpPr>
      <xdr:spPr>
        <a:xfrm>
          <a:off x="4695825" y="876300"/>
          <a:ext cx="2962275" cy="466725"/>
        </a:xfrm>
        <a:prstGeom prst="rect">
          <a:avLst/>
        </a:prstGeom>
        <a:solidFill>
          <a:srgbClr val="92D050"/>
        </a:solidFill>
        <a:ln w="9525" cmpd="sng">
          <a:solidFill>
            <a:sysClr val="window" lastClr="FFFFFF">
              <a:shade val="50000"/>
            </a:sysClr>
          </a:solidFill>
        </a:ln>
        <a:effectLst/>
        <a:scene3d>
          <a:camera prst="orthographicFront"/>
          <a:lightRig rig="threePt" dir="t"/>
        </a:scene3d>
        <a:sp3d>
          <a:bevelT w="133350"/>
          <a:bevelB w="127000"/>
        </a:sp3d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TASAS DE CRECIMIENTO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104775</xdr:colOff>
      <xdr:row>11</xdr:row>
      <xdr:rowOff>171450</xdr:rowOff>
    </xdr:from>
    <xdr:to>
      <xdr:col>10</xdr:col>
      <xdr:colOff>457200</xdr:colOff>
      <xdr:row>14</xdr:row>
      <xdr:rowOff>66675</xdr:rowOff>
    </xdr:to>
    <xdr:sp macro="" textlink="">
      <xdr:nvSpPr>
        <xdr:cNvPr id="16" name="CuadroTexto 15">
          <a:extLst>
            <a:ext uri="{FF2B5EF4-FFF2-40B4-BE49-F238E27FC236}">
              <a16:creationId xmlns:a16="http://schemas.microsoft.com/office/drawing/2014/main" id="{45D22F14-C18B-4184-B4F6-57301135BB81}"/>
            </a:ext>
          </a:extLst>
        </xdr:cNvPr>
        <xdr:cNvSpPr txBox="1"/>
      </xdr:nvSpPr>
      <xdr:spPr>
        <a:xfrm>
          <a:off x="4676775" y="2266950"/>
          <a:ext cx="2962275" cy="466725"/>
        </a:xfrm>
        <a:prstGeom prst="rect">
          <a:avLst/>
        </a:prstGeom>
        <a:solidFill>
          <a:srgbClr val="92D050"/>
        </a:solidFill>
        <a:ln w="9525" cmpd="sng">
          <a:solidFill>
            <a:sysClr val="window" lastClr="FFFFFF">
              <a:shade val="50000"/>
            </a:sysClr>
          </a:solidFill>
        </a:ln>
        <a:effectLst/>
        <a:scene3d>
          <a:camera prst="orthographicFront"/>
          <a:lightRig rig="threePt" dir="t"/>
        </a:scene3d>
        <a:sp3d>
          <a:bevelT w="133350"/>
          <a:bevelB w="127000"/>
        </a:sp3d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VALORES NOMINALES Y VALORES REALES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466725</xdr:colOff>
      <xdr:row>1</xdr:row>
      <xdr:rowOff>152400</xdr:rowOff>
    </xdr:from>
    <xdr:to>
      <xdr:col>14</xdr:col>
      <xdr:colOff>47625</xdr:colOff>
      <xdr:row>4</xdr:row>
      <xdr:rowOff>19050</xdr:rowOff>
    </xdr:to>
    <xdr:sp macro="" textlink="">
      <xdr:nvSpPr>
        <xdr:cNvPr id="17" name="CuadroTexto 16">
          <a:extLst>
            <a:ext uri="{FF2B5EF4-FFF2-40B4-BE49-F238E27FC236}">
              <a16:creationId xmlns:a16="http://schemas.microsoft.com/office/drawing/2014/main" id="{CF9A875D-6B13-4E04-B6FF-65ADE711ACA2}"/>
            </a:ext>
          </a:extLst>
        </xdr:cNvPr>
        <xdr:cNvSpPr txBox="1"/>
      </xdr:nvSpPr>
      <xdr:spPr>
        <a:xfrm>
          <a:off x="7648575" y="342900"/>
          <a:ext cx="2238375" cy="438150"/>
        </a:xfrm>
        <a:prstGeom prst="rect">
          <a:avLst/>
        </a:prstGeom>
        <a:solidFill>
          <a:srgbClr val="92D050"/>
        </a:solidFill>
        <a:ln w="9525" cmpd="sng">
          <a:solidFill>
            <a:sysClr val="window" lastClr="FFFFFF">
              <a:shade val="50000"/>
            </a:sysClr>
          </a:solidFill>
        </a:ln>
        <a:effectLst/>
        <a:scene3d>
          <a:camera prst="orthographicFront"/>
          <a:lightRig rig="threePt" dir="t"/>
        </a:scene3d>
        <a:sp3d>
          <a:bevelT w="133350"/>
          <a:bevelB w="127000"/>
        </a:sp3d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Tasa de Crecimiento anual</a:t>
          </a:r>
        </a:p>
      </xdr:txBody>
    </xdr:sp>
    <xdr:clientData/>
  </xdr:twoCellAnchor>
  <xdr:twoCellAnchor>
    <xdr:from>
      <xdr:col>10</xdr:col>
      <xdr:colOff>466725</xdr:colOff>
      <xdr:row>4</xdr:row>
      <xdr:rowOff>19050</xdr:rowOff>
    </xdr:from>
    <xdr:to>
      <xdr:col>14</xdr:col>
      <xdr:colOff>57150</xdr:colOff>
      <xdr:row>6</xdr:row>
      <xdr:rowOff>76200</xdr:rowOff>
    </xdr:to>
    <xdr:sp macro="" textlink="">
      <xdr:nvSpPr>
        <xdr:cNvPr id="18" name="CuadroTexto 17">
          <a:extLst>
            <a:ext uri="{FF2B5EF4-FFF2-40B4-BE49-F238E27FC236}">
              <a16:creationId xmlns:a16="http://schemas.microsoft.com/office/drawing/2014/main" id="{374A8761-B801-482B-9E7D-F6EFC1776464}"/>
            </a:ext>
          </a:extLst>
        </xdr:cNvPr>
        <xdr:cNvSpPr txBox="1"/>
      </xdr:nvSpPr>
      <xdr:spPr>
        <a:xfrm>
          <a:off x="7648575" y="781050"/>
          <a:ext cx="2247900" cy="438150"/>
        </a:xfrm>
        <a:prstGeom prst="rect">
          <a:avLst/>
        </a:prstGeom>
        <a:solidFill>
          <a:srgbClr val="92D050"/>
        </a:solidFill>
        <a:ln w="9525" cmpd="sng">
          <a:solidFill>
            <a:sysClr val="window" lastClr="FFFFFF">
              <a:shade val="50000"/>
            </a:sysClr>
          </a:solidFill>
        </a:ln>
        <a:effectLst/>
        <a:scene3d>
          <a:camera prst="orthographicFront"/>
          <a:lightRig rig="threePt" dir="t"/>
        </a:scene3d>
        <a:sp3d>
          <a:bevelT w="133350"/>
          <a:bevelB w="127000"/>
        </a:sp3d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Tasa de Crecimiento Acumulada</a:t>
          </a:r>
        </a:p>
      </xdr:txBody>
    </xdr:sp>
    <xdr:clientData/>
  </xdr:twoCellAnchor>
  <xdr:twoCellAnchor>
    <xdr:from>
      <xdr:col>10</xdr:col>
      <xdr:colOff>466725</xdr:colOff>
      <xdr:row>6</xdr:row>
      <xdr:rowOff>85725</xdr:rowOff>
    </xdr:from>
    <xdr:to>
      <xdr:col>14</xdr:col>
      <xdr:colOff>66675</xdr:colOff>
      <xdr:row>8</xdr:row>
      <xdr:rowOff>142875</xdr:rowOff>
    </xdr:to>
    <xdr:sp macro="" textlink="">
      <xdr:nvSpPr>
        <xdr:cNvPr id="19" name="CuadroTexto 18">
          <a:extLst>
            <a:ext uri="{FF2B5EF4-FFF2-40B4-BE49-F238E27FC236}">
              <a16:creationId xmlns:a16="http://schemas.microsoft.com/office/drawing/2014/main" id="{3E05ED1C-6DD8-4140-B8C7-9B9301699B51}"/>
            </a:ext>
          </a:extLst>
        </xdr:cNvPr>
        <xdr:cNvSpPr txBox="1"/>
      </xdr:nvSpPr>
      <xdr:spPr>
        <a:xfrm>
          <a:off x="7648575" y="1228725"/>
          <a:ext cx="2257425" cy="438150"/>
        </a:xfrm>
        <a:prstGeom prst="rect">
          <a:avLst/>
        </a:prstGeom>
        <a:solidFill>
          <a:srgbClr val="92D050"/>
        </a:solidFill>
        <a:ln w="9525" cmpd="sng">
          <a:solidFill>
            <a:sysClr val="window" lastClr="FFFFFF">
              <a:shade val="50000"/>
            </a:sysClr>
          </a:solidFill>
        </a:ln>
        <a:effectLst/>
        <a:scene3d>
          <a:camera prst="orthographicFront"/>
          <a:lightRig rig="threePt" dir="t"/>
        </a:scene3d>
        <a:sp3d>
          <a:bevelT w="133350"/>
          <a:bevelB w="127000"/>
        </a:sp3d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Tasa de Crecimiento Media Anual  </a:t>
          </a:r>
        </a:p>
      </xdr:txBody>
    </xdr:sp>
    <xdr:clientData/>
  </xdr:twoCellAnchor>
  <xdr:twoCellAnchor>
    <xdr:from>
      <xdr:col>10</xdr:col>
      <xdr:colOff>476250</xdr:colOff>
      <xdr:row>8</xdr:row>
      <xdr:rowOff>123825</xdr:rowOff>
    </xdr:from>
    <xdr:to>
      <xdr:col>14</xdr:col>
      <xdr:colOff>66675</xdr:colOff>
      <xdr:row>10</xdr:row>
      <xdr:rowOff>180975</xdr:rowOff>
    </xdr:to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F2877160-4B2E-4722-8ABC-C5F45BDB2627}"/>
            </a:ext>
          </a:extLst>
        </xdr:cNvPr>
        <xdr:cNvSpPr txBox="1"/>
      </xdr:nvSpPr>
      <xdr:spPr>
        <a:xfrm>
          <a:off x="7658100" y="1647825"/>
          <a:ext cx="2247900" cy="438150"/>
        </a:xfrm>
        <a:prstGeom prst="rect">
          <a:avLst/>
        </a:prstGeom>
        <a:solidFill>
          <a:srgbClr val="92D050"/>
        </a:solidFill>
        <a:ln w="9525" cmpd="sng">
          <a:solidFill>
            <a:sysClr val="window" lastClr="FFFFFF">
              <a:shade val="50000"/>
            </a:sysClr>
          </a:solidFill>
        </a:ln>
        <a:effectLst/>
        <a:scene3d>
          <a:camera prst="orthographicFront"/>
          <a:lightRig rig="threePt" dir="t"/>
        </a:scene3d>
        <a:sp3d>
          <a:bevelT w="133350"/>
          <a:bevelB w="127000"/>
        </a:sp3d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Tasa de Crecimiento Real </a:t>
          </a:r>
        </a:p>
      </xdr:txBody>
    </xdr:sp>
    <xdr:clientData/>
  </xdr:twoCellAnchor>
  <xdr:twoCellAnchor>
    <xdr:from>
      <xdr:col>14</xdr:col>
      <xdr:colOff>0</xdr:colOff>
      <xdr:row>14</xdr:row>
      <xdr:rowOff>142875</xdr:rowOff>
    </xdr:from>
    <xdr:to>
      <xdr:col>16</xdr:col>
      <xdr:colOff>714375</xdr:colOff>
      <xdr:row>17</xdr:row>
      <xdr:rowOff>9525</xdr:rowOff>
    </xdr:to>
    <xdr:sp macro="" textlink="">
      <xdr:nvSpPr>
        <xdr:cNvPr id="21" name="CuadroTexto 20">
          <a:extLst>
            <a:ext uri="{FF2B5EF4-FFF2-40B4-BE49-F238E27FC236}">
              <a16:creationId xmlns:a16="http://schemas.microsoft.com/office/drawing/2014/main" id="{E0E4E7F9-9581-45C5-9BA6-92006C7220DF}"/>
            </a:ext>
          </a:extLst>
        </xdr:cNvPr>
        <xdr:cNvSpPr txBox="1"/>
      </xdr:nvSpPr>
      <xdr:spPr>
        <a:xfrm>
          <a:off x="9839325" y="2809875"/>
          <a:ext cx="2238375" cy="43815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solidFill>
            <a:sysClr val="window" lastClr="FFFFFF">
              <a:shade val="50000"/>
            </a:sysClr>
          </a:solidFill>
        </a:ln>
        <a:effectLst/>
        <a:scene3d>
          <a:camera prst="orthographicFront"/>
          <a:lightRig rig="threePt" dir="t"/>
        </a:scene3d>
        <a:sp3d>
          <a:bevelT w="133350"/>
          <a:bevelB w="127000"/>
        </a:sp3d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PROMEDIO </a:t>
          </a:r>
        </a:p>
      </xdr:txBody>
    </xdr:sp>
    <xdr:clientData/>
  </xdr:twoCellAnchor>
  <xdr:twoCellAnchor>
    <xdr:from>
      <xdr:col>14</xdr:col>
      <xdr:colOff>19050</xdr:colOff>
      <xdr:row>19</xdr:row>
      <xdr:rowOff>152400</xdr:rowOff>
    </xdr:from>
    <xdr:to>
      <xdr:col>16</xdr:col>
      <xdr:colOff>733425</xdr:colOff>
      <xdr:row>22</xdr:row>
      <xdr:rowOff>19050</xdr:rowOff>
    </xdr:to>
    <xdr:sp macro="" textlink="">
      <xdr:nvSpPr>
        <xdr:cNvPr id="22" name="CuadroTexto 21">
          <a:extLst>
            <a:ext uri="{FF2B5EF4-FFF2-40B4-BE49-F238E27FC236}">
              <a16:creationId xmlns:a16="http://schemas.microsoft.com/office/drawing/2014/main" id="{09B66E2D-97AE-429A-9166-62549CEBFE1F}"/>
            </a:ext>
          </a:extLst>
        </xdr:cNvPr>
        <xdr:cNvSpPr txBox="1"/>
      </xdr:nvSpPr>
      <xdr:spPr>
        <a:xfrm>
          <a:off x="9858375" y="3771900"/>
          <a:ext cx="2238375" cy="43815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solidFill>
            <a:sysClr val="window" lastClr="FFFFFF">
              <a:shade val="50000"/>
            </a:sysClr>
          </a:solidFill>
        </a:ln>
        <a:effectLst/>
        <a:scene3d>
          <a:camera prst="orthographicFront"/>
          <a:lightRig rig="threePt" dir="t"/>
        </a:scene3d>
        <a:sp3d>
          <a:bevelT w="133350"/>
          <a:bevelB w="127000"/>
        </a:sp3d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COEFICIENTE DE VARIACION </a:t>
          </a:r>
        </a:p>
      </xdr:txBody>
    </xdr:sp>
    <xdr:clientData/>
  </xdr:twoCellAnchor>
  <xdr:twoCellAnchor>
    <xdr:from>
      <xdr:col>14</xdr:col>
      <xdr:colOff>0</xdr:colOff>
      <xdr:row>17</xdr:row>
      <xdr:rowOff>95250</xdr:rowOff>
    </xdr:from>
    <xdr:to>
      <xdr:col>16</xdr:col>
      <xdr:colOff>714375</xdr:colOff>
      <xdr:row>19</xdr:row>
      <xdr:rowOff>152400</xdr:rowOff>
    </xdr:to>
    <xdr:sp macro="" textlink="">
      <xdr:nvSpPr>
        <xdr:cNvPr id="23" name="CuadroTexto 22">
          <a:extLst>
            <a:ext uri="{FF2B5EF4-FFF2-40B4-BE49-F238E27FC236}">
              <a16:creationId xmlns:a16="http://schemas.microsoft.com/office/drawing/2014/main" id="{BA3F6A15-C23E-4844-9691-07F8C7EBFC46}"/>
            </a:ext>
          </a:extLst>
        </xdr:cNvPr>
        <xdr:cNvSpPr txBox="1"/>
      </xdr:nvSpPr>
      <xdr:spPr>
        <a:xfrm>
          <a:off x="9839325" y="3333750"/>
          <a:ext cx="2238375" cy="43815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solidFill>
            <a:sysClr val="window" lastClr="FFFFFF">
              <a:shade val="50000"/>
            </a:sysClr>
          </a:solidFill>
        </a:ln>
        <a:effectLst/>
        <a:scene3d>
          <a:camera prst="orthographicFront"/>
          <a:lightRig rig="threePt" dir="t"/>
        </a:scene3d>
        <a:sp3d>
          <a:bevelT w="133350"/>
          <a:bevelB w="127000"/>
        </a:sp3d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DESVIACION ESTANDAR</a:t>
          </a:r>
        </a:p>
      </xdr:txBody>
    </xdr:sp>
    <xdr:clientData/>
  </xdr:twoCellAnchor>
  <xdr:twoCellAnchor>
    <xdr:from>
      <xdr:col>14</xdr:col>
      <xdr:colOff>66675</xdr:colOff>
      <xdr:row>22</xdr:row>
      <xdr:rowOff>114300</xdr:rowOff>
    </xdr:from>
    <xdr:to>
      <xdr:col>17</xdr:col>
      <xdr:colOff>19050</xdr:colOff>
      <xdr:row>25</xdr:row>
      <xdr:rowOff>0</xdr:rowOff>
    </xdr:to>
    <xdr:sp macro="" textlink="">
      <xdr:nvSpPr>
        <xdr:cNvPr id="25" name="CuadroTexto 24">
          <a:extLst>
            <a:ext uri="{FF2B5EF4-FFF2-40B4-BE49-F238E27FC236}">
              <a16:creationId xmlns:a16="http://schemas.microsoft.com/office/drawing/2014/main" id="{8A300BD4-2F6A-49F3-9E5C-A9E2EF8F553B}"/>
            </a:ext>
          </a:extLst>
        </xdr:cNvPr>
        <xdr:cNvSpPr txBox="1"/>
      </xdr:nvSpPr>
      <xdr:spPr>
        <a:xfrm>
          <a:off x="9906000" y="4305300"/>
          <a:ext cx="2238375" cy="45720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solidFill>
            <a:sysClr val="window" lastClr="FFFFFF">
              <a:shade val="50000"/>
            </a:sysClr>
          </a:solidFill>
        </a:ln>
        <a:effectLst/>
        <a:scene3d>
          <a:camera prst="orthographicFront"/>
          <a:lightRig rig="threePt" dir="t"/>
        </a:scene3d>
        <a:sp3d>
          <a:bevelT w="133350"/>
          <a:bevelB w="127000"/>
        </a:sp3d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REGRESON LINEAL MUJLTIPLE </a:t>
          </a:r>
        </a:p>
      </xdr:txBody>
    </xdr:sp>
    <xdr:clientData/>
  </xdr:twoCellAnchor>
  <xdr:twoCellAnchor>
    <xdr:from>
      <xdr:col>6</xdr:col>
      <xdr:colOff>180975</xdr:colOff>
      <xdr:row>27</xdr:row>
      <xdr:rowOff>28575</xdr:rowOff>
    </xdr:from>
    <xdr:to>
      <xdr:col>10</xdr:col>
      <xdr:colOff>495300</xdr:colOff>
      <xdr:row>31</xdr:row>
      <xdr:rowOff>19050</xdr:rowOff>
    </xdr:to>
    <xdr:sp macro="" textlink="">
      <xdr:nvSpPr>
        <xdr:cNvPr id="24" name="CuadroTexto 23">
          <a:extLst>
            <a:ext uri="{FF2B5EF4-FFF2-40B4-BE49-F238E27FC236}">
              <a16:creationId xmlns:a16="http://schemas.microsoft.com/office/drawing/2014/main" id="{05D3ED02-12AB-4849-B0D0-9335E6B14FB6}"/>
            </a:ext>
          </a:extLst>
        </xdr:cNvPr>
        <xdr:cNvSpPr txBox="1"/>
      </xdr:nvSpPr>
      <xdr:spPr>
        <a:xfrm>
          <a:off x="4752975" y="5172075"/>
          <a:ext cx="2924175" cy="752475"/>
        </a:xfrm>
        <a:prstGeom prst="rect">
          <a:avLst/>
        </a:prstGeom>
        <a:solidFill>
          <a:srgbClr val="92D050"/>
        </a:solidFill>
        <a:ln w="9525" cmpd="sng">
          <a:solidFill>
            <a:sysClr val="window" lastClr="FFFFFF">
              <a:shade val="50000"/>
            </a:sysClr>
          </a:solidFill>
        </a:ln>
        <a:effectLst/>
        <a:scene3d>
          <a:camera prst="orthographicFront"/>
          <a:lightRig rig="threePt" dir="t"/>
        </a:scene3d>
        <a:sp3d>
          <a:bevelT w="133350"/>
          <a:bevelB w="127000"/>
        </a:sp3d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ESTADISTICA EXPERIMENTAL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MX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10</xdr:col>
      <xdr:colOff>485775</xdr:colOff>
      <xdr:row>27</xdr:row>
      <xdr:rowOff>180975</xdr:rowOff>
    </xdr:from>
    <xdr:to>
      <xdr:col>14</xdr:col>
      <xdr:colOff>28575</xdr:colOff>
      <xdr:row>30</xdr:row>
      <xdr:rowOff>76200</xdr:rowOff>
    </xdr:to>
    <xdr:sp macro="" textlink="">
      <xdr:nvSpPr>
        <xdr:cNvPr id="26" name="CuadroTexto 25">
          <a:extLst>
            <a:ext uri="{FF2B5EF4-FFF2-40B4-BE49-F238E27FC236}">
              <a16:creationId xmlns:a16="http://schemas.microsoft.com/office/drawing/2014/main" id="{45700EAA-83FD-4D78-8A14-A92715DE38B4}"/>
            </a:ext>
          </a:extLst>
        </xdr:cNvPr>
        <xdr:cNvSpPr txBox="1"/>
      </xdr:nvSpPr>
      <xdr:spPr>
        <a:xfrm>
          <a:off x="7667625" y="5324475"/>
          <a:ext cx="2200275" cy="466725"/>
        </a:xfrm>
        <a:prstGeom prst="rect">
          <a:avLst/>
        </a:prstGeom>
        <a:solidFill>
          <a:srgbClr val="92D050"/>
        </a:solidFill>
        <a:ln w="9525" cmpd="sng">
          <a:solidFill>
            <a:sysClr val="window" lastClr="FFFFFF">
              <a:shade val="50000"/>
            </a:sysClr>
          </a:solidFill>
        </a:ln>
        <a:effectLst/>
        <a:scene3d>
          <a:camera prst="orthographicFront"/>
          <a:lightRig rig="threePt" dir="t"/>
        </a:scene3d>
        <a:sp3d>
          <a:bevelT w="133350"/>
          <a:bevelB w="127000"/>
        </a:sp3d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Diseño Experimental</a:t>
          </a:r>
          <a:endParaRPr kumimoji="0" lang="es-MX" sz="2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19050</xdr:colOff>
      <xdr:row>27</xdr:row>
      <xdr:rowOff>180975</xdr:rowOff>
    </xdr:from>
    <xdr:to>
      <xdr:col>16</xdr:col>
      <xdr:colOff>733425</xdr:colOff>
      <xdr:row>30</xdr:row>
      <xdr:rowOff>66675</xdr:rowOff>
    </xdr:to>
    <xdr:sp macro="" textlink="">
      <xdr:nvSpPr>
        <xdr:cNvPr id="28" name="CuadroTexto 27">
          <a:extLst>
            <a:ext uri="{FF2B5EF4-FFF2-40B4-BE49-F238E27FC236}">
              <a16:creationId xmlns:a16="http://schemas.microsoft.com/office/drawing/2014/main" id="{650DE751-C0C4-446B-87DA-5CE76C7271BC}"/>
            </a:ext>
          </a:extLst>
        </xdr:cNvPr>
        <xdr:cNvSpPr txBox="1"/>
      </xdr:nvSpPr>
      <xdr:spPr>
        <a:xfrm>
          <a:off x="9858375" y="5324475"/>
          <a:ext cx="2238375" cy="457200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solidFill>
            <a:sysClr val="window" lastClr="FFFFFF">
              <a:shade val="50000"/>
            </a:sysClr>
          </a:solidFill>
        </a:ln>
        <a:effectLst/>
        <a:scene3d>
          <a:camera prst="orthographicFront"/>
          <a:lightRig rig="threePt" dir="t"/>
        </a:scene3d>
        <a:sp3d>
          <a:bevelT w="133350"/>
          <a:bevelB w="127000"/>
        </a:sp3d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PRUEBAS DE HIPOTESIS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419100</xdr:colOff>
      <xdr:row>2</xdr:row>
      <xdr:rowOff>889000</xdr:rowOff>
    </xdr:from>
    <xdr:to>
      <xdr:col>19</xdr:col>
      <xdr:colOff>444411</xdr:colOff>
      <xdr:row>34</xdr:row>
      <xdr:rowOff>94511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C61786F-8525-47DF-99DA-6B3051EF4A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29100" y="1282700"/>
          <a:ext cx="10693311" cy="6127011"/>
        </a:xfrm>
        <a:prstGeom prst="rect">
          <a:avLst/>
        </a:prstGeom>
        <a:ln w="28575">
          <a:solidFill>
            <a:schemeClr val="accent1"/>
          </a:solidFill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133349</xdr:rowOff>
    </xdr:from>
    <xdr:to>
      <xdr:col>6</xdr:col>
      <xdr:colOff>692025</xdr:colOff>
      <xdr:row>15</xdr:row>
      <xdr:rowOff>37612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EF090AD-B11B-4671-A0EE-4D8B3FB317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133349"/>
          <a:ext cx="5111625" cy="2761763"/>
        </a:xfrm>
        <a:prstGeom prst="rect">
          <a:avLst/>
        </a:prstGeom>
      </xdr:spPr>
    </xdr:pic>
    <xdr:clientData/>
  </xdr:twoCellAnchor>
  <xdr:twoCellAnchor editAs="oneCell">
    <xdr:from>
      <xdr:col>6</xdr:col>
      <xdr:colOff>304799</xdr:colOff>
      <xdr:row>1</xdr:row>
      <xdr:rowOff>16998</xdr:rowOff>
    </xdr:from>
    <xdr:to>
      <xdr:col>13</xdr:col>
      <xdr:colOff>341970</xdr:colOff>
      <xdr:row>15</xdr:row>
      <xdr:rowOff>131989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49E7CFF-5E00-4D6D-845E-E74E34C66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76799" y="207498"/>
          <a:ext cx="5371171" cy="2781991"/>
        </a:xfrm>
        <a:prstGeom prst="rect">
          <a:avLst/>
        </a:prstGeom>
      </xdr:spPr>
    </xdr:pic>
    <xdr:clientData/>
  </xdr:twoCellAnchor>
  <xdr:twoCellAnchor editAs="oneCell">
    <xdr:from>
      <xdr:col>0</xdr:col>
      <xdr:colOff>361950</xdr:colOff>
      <xdr:row>17</xdr:row>
      <xdr:rowOff>38994</xdr:rowOff>
    </xdr:from>
    <xdr:to>
      <xdr:col>6</xdr:col>
      <xdr:colOff>381000</xdr:colOff>
      <xdr:row>30</xdr:row>
      <xdr:rowOff>28057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896DDC41-5401-4881-B39F-DE59B19987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61950" y="3277494"/>
          <a:ext cx="4591050" cy="2465563"/>
        </a:xfrm>
        <a:prstGeom prst="rect">
          <a:avLst/>
        </a:prstGeom>
      </xdr:spPr>
    </xdr:pic>
    <xdr:clientData/>
  </xdr:twoCellAnchor>
  <xdr:twoCellAnchor editAs="oneCell">
    <xdr:from>
      <xdr:col>6</xdr:col>
      <xdr:colOff>542925</xdr:colOff>
      <xdr:row>17</xdr:row>
      <xdr:rowOff>61568</xdr:rowOff>
    </xdr:from>
    <xdr:to>
      <xdr:col>13</xdr:col>
      <xdr:colOff>170495</xdr:colOff>
      <xdr:row>28</xdr:row>
      <xdr:rowOff>180975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82D8BFAE-A19A-4F43-B755-BC1F1F722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14925" y="3300068"/>
          <a:ext cx="4961570" cy="221490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190500</xdr:colOff>
      <xdr:row>1</xdr:row>
      <xdr:rowOff>933450</xdr:rowOff>
    </xdr:from>
    <xdr:to>
      <xdr:col>19</xdr:col>
      <xdr:colOff>400050</xdr:colOff>
      <xdr:row>10</xdr:row>
      <xdr:rowOff>28575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E88A603-C465-417F-8322-B5057B09D81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171449</xdr:colOff>
      <xdr:row>11</xdr:row>
      <xdr:rowOff>66674</xdr:rowOff>
    </xdr:from>
    <xdr:to>
      <xdr:col>19</xdr:col>
      <xdr:colOff>447674</xdr:colOff>
      <xdr:row>18</xdr:row>
      <xdr:rowOff>152400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8502863-FE37-4A08-B3FA-F71B9923A61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114300</xdr:colOff>
      <xdr:row>21</xdr:row>
      <xdr:rowOff>57149</xdr:rowOff>
    </xdr:from>
    <xdr:to>
      <xdr:col>20</xdr:col>
      <xdr:colOff>257175</xdr:colOff>
      <xdr:row>28</xdr:row>
      <xdr:rowOff>28574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70BF6C7-CA31-4103-9BE5-348162D0758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104775</xdr:colOff>
      <xdr:row>30</xdr:row>
      <xdr:rowOff>161925</xdr:rowOff>
    </xdr:from>
    <xdr:to>
      <xdr:col>20</xdr:col>
      <xdr:colOff>114299</xdr:colOff>
      <xdr:row>40</xdr:row>
      <xdr:rowOff>76200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EDCCEAD-1D28-40B9-9948-9A697D1E54D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57814</xdr:rowOff>
    </xdr:from>
    <xdr:to>
      <xdr:col>6</xdr:col>
      <xdr:colOff>123825</xdr:colOff>
      <xdr:row>14</xdr:row>
      <xdr:rowOff>94875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E6275C3-57B5-4FFB-A49B-24D8854811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57814"/>
          <a:ext cx="4600575" cy="2704061"/>
        </a:xfrm>
        <a:prstGeom prst="rect">
          <a:avLst/>
        </a:prstGeom>
      </xdr:spPr>
    </xdr:pic>
    <xdr:clientData/>
  </xdr:twoCellAnchor>
  <xdr:twoCellAnchor editAs="oneCell">
    <xdr:from>
      <xdr:col>6</xdr:col>
      <xdr:colOff>514350</xdr:colOff>
      <xdr:row>0</xdr:row>
      <xdr:rowOff>129521</xdr:rowOff>
    </xdr:from>
    <xdr:to>
      <xdr:col>13</xdr:col>
      <xdr:colOff>541970</xdr:colOff>
      <xdr:row>14</xdr:row>
      <xdr:rowOff>119903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85439314-2D18-418C-9003-5A13B9DCD3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6350" y="129521"/>
          <a:ext cx="5361620" cy="2657382"/>
        </a:xfrm>
        <a:prstGeom prst="rect">
          <a:avLst/>
        </a:prstGeom>
      </xdr:spPr>
    </xdr:pic>
    <xdr:clientData/>
  </xdr:twoCellAnchor>
  <xdr:twoCellAnchor editAs="oneCell">
    <xdr:from>
      <xdr:col>0</xdr:col>
      <xdr:colOff>533399</xdr:colOff>
      <xdr:row>16</xdr:row>
      <xdr:rowOff>140837</xdr:rowOff>
    </xdr:from>
    <xdr:to>
      <xdr:col>6</xdr:col>
      <xdr:colOff>173109</xdr:colOff>
      <xdr:row>28</xdr:row>
      <xdr:rowOff>161925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59A48927-C9A7-4BB6-ABF5-CB8CF52C4A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33399" y="3236462"/>
          <a:ext cx="4211710" cy="2307088"/>
        </a:xfrm>
        <a:prstGeom prst="rect">
          <a:avLst/>
        </a:prstGeom>
      </xdr:spPr>
    </xdr:pic>
    <xdr:clientData/>
  </xdr:twoCellAnchor>
  <xdr:twoCellAnchor editAs="oneCell">
    <xdr:from>
      <xdr:col>7</xdr:col>
      <xdr:colOff>171452</xdr:colOff>
      <xdr:row>15</xdr:row>
      <xdr:rowOff>186597</xdr:rowOff>
    </xdr:from>
    <xdr:to>
      <xdr:col>13</xdr:col>
      <xdr:colOff>200025</xdr:colOff>
      <xdr:row>28</xdr:row>
      <xdr:rowOff>127065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C3C24ECF-97BB-484B-BD33-74A0CACB6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505452" y="3044097"/>
          <a:ext cx="4600573" cy="2464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091D7-3E4B-4D86-9FF5-C9C3EC694EF8}">
  <sheetPr>
    <tabColor rgb="FFFF0000"/>
  </sheetPr>
  <dimension ref="M31:N33"/>
  <sheetViews>
    <sheetView topLeftCell="B5" workbookViewId="0">
      <selection activeCell="L26" sqref="L26"/>
    </sheetView>
  </sheetViews>
  <sheetFormatPr baseColWidth="10" defaultRowHeight="15" x14ac:dyDescent="0.25"/>
  <cols>
    <col min="1" max="16384" width="11.42578125" style="1"/>
  </cols>
  <sheetData>
    <row r="31" spans="13:14" ht="23.25" x14ac:dyDescent="0.35">
      <c r="M31" s="136" t="s">
        <v>107</v>
      </c>
      <c r="N31" s="95"/>
    </row>
    <row r="32" spans="13:14" ht="23.25" x14ac:dyDescent="0.35">
      <c r="M32" s="136" t="s">
        <v>108</v>
      </c>
      <c r="N32" s="95"/>
    </row>
    <row r="33" spans="13:14" ht="23.25" x14ac:dyDescent="0.35">
      <c r="M33" s="136" t="s">
        <v>173</v>
      </c>
      <c r="N33" s="95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B932F-5860-4442-92F2-6D64D4710661}">
  <sheetPr>
    <tabColor theme="0" tint="-0.499984740745262"/>
  </sheetPr>
  <dimension ref="B3:H66"/>
  <sheetViews>
    <sheetView workbookViewId="0">
      <selection activeCell="I29" sqref="I29"/>
    </sheetView>
  </sheetViews>
  <sheetFormatPr baseColWidth="10" defaultRowHeight="15" x14ac:dyDescent="0.25"/>
  <cols>
    <col min="1" max="1" width="11.42578125" style="1"/>
    <col min="2" max="2" width="8.140625" style="1" customWidth="1"/>
    <col min="3" max="3" width="11.42578125" style="1"/>
    <col min="4" max="4" width="14.140625" style="1" customWidth="1"/>
    <col min="5" max="5" width="14.85546875" style="1" customWidth="1"/>
    <col min="6" max="8" width="11.42578125" style="1"/>
    <col min="9" max="9" width="5.5703125" style="1" customWidth="1"/>
    <col min="10" max="16384" width="11.42578125" style="1"/>
  </cols>
  <sheetData>
    <row r="3" spans="2:8" s="14" customFormat="1" ht="43.5" customHeight="1" x14ac:dyDescent="0.25">
      <c r="C3" s="146" t="s">
        <v>46</v>
      </c>
      <c r="D3" s="148" t="s">
        <v>176</v>
      </c>
      <c r="E3" s="148" t="s">
        <v>177</v>
      </c>
      <c r="G3" s="167" t="s">
        <v>174</v>
      </c>
      <c r="H3" s="168"/>
    </row>
    <row r="4" spans="2:8" x14ac:dyDescent="0.25">
      <c r="B4" s="15">
        <v>1</v>
      </c>
      <c r="C4" s="147">
        <v>43914</v>
      </c>
      <c r="D4" s="15">
        <v>18894</v>
      </c>
      <c r="E4" s="15">
        <f>+D4-D5</f>
        <v>2381</v>
      </c>
      <c r="G4" s="16">
        <f>+D4/D5-1</f>
        <v>0.14418942651244482</v>
      </c>
      <c r="H4" s="16">
        <f>+E4/E5-1</f>
        <v>0.27122263747997866</v>
      </c>
    </row>
    <row r="5" spans="2:8" x14ac:dyDescent="0.25">
      <c r="B5" s="15">
        <v>2</v>
      </c>
      <c r="C5" s="147">
        <v>43913</v>
      </c>
      <c r="D5" s="15">
        <v>16513</v>
      </c>
      <c r="E5" s="15">
        <f t="shared" ref="E5:E64" si="0">+D5-D6</f>
        <v>1873</v>
      </c>
      <c r="G5" s="16">
        <f t="shared" ref="G5:H64" si="1">+D5/D6-1</f>
        <v>0.12793715846994536</v>
      </c>
      <c r="H5" s="16">
        <f t="shared" si="1"/>
        <v>0.14978514426028244</v>
      </c>
    </row>
    <row r="6" spans="2:8" x14ac:dyDescent="0.25">
      <c r="B6" s="15">
        <v>3</v>
      </c>
      <c r="C6" s="147">
        <v>43912</v>
      </c>
      <c r="D6" s="15">
        <v>14640</v>
      </c>
      <c r="E6" s="15">
        <f t="shared" si="0"/>
        <v>1629</v>
      </c>
      <c r="G6" s="16">
        <f t="shared" si="1"/>
        <v>0.12520175236338482</v>
      </c>
      <c r="H6" s="16">
        <f t="shared" si="1"/>
        <v>2.461538461538515E-3</v>
      </c>
    </row>
    <row r="7" spans="2:8" x14ac:dyDescent="0.25">
      <c r="B7" s="15">
        <v>4</v>
      </c>
      <c r="C7" s="147">
        <v>43911</v>
      </c>
      <c r="D7" s="15">
        <v>13011</v>
      </c>
      <c r="E7" s="15">
        <f t="shared" si="0"/>
        <v>1625</v>
      </c>
      <c r="G7" s="16">
        <f t="shared" si="1"/>
        <v>0.14271912875461101</v>
      </c>
      <c r="H7" s="16">
        <f t="shared" si="1"/>
        <v>0.19837758112094406</v>
      </c>
    </row>
    <row r="8" spans="2:8" x14ac:dyDescent="0.25">
      <c r="B8" s="15">
        <v>5</v>
      </c>
      <c r="C8" s="147">
        <v>43910</v>
      </c>
      <c r="D8" s="15">
        <v>11386</v>
      </c>
      <c r="E8" s="15">
        <f t="shared" si="0"/>
        <v>1356</v>
      </c>
      <c r="G8" s="16">
        <f t="shared" si="1"/>
        <v>0.13519441674975075</v>
      </c>
      <c r="H8" s="16">
        <f t="shared" si="1"/>
        <v>0.25671918443002784</v>
      </c>
    </row>
    <row r="9" spans="2:8" x14ac:dyDescent="0.25">
      <c r="B9" s="15">
        <v>6</v>
      </c>
      <c r="C9" s="147">
        <v>43909</v>
      </c>
      <c r="D9" s="15">
        <v>10030</v>
      </c>
      <c r="E9" s="15">
        <f t="shared" si="0"/>
        <v>1079</v>
      </c>
      <c r="G9" s="16">
        <f t="shared" si="1"/>
        <v>0.12054519048151047</v>
      </c>
      <c r="H9" s="16">
        <f t="shared" si="1"/>
        <v>0.11008230452674894</v>
      </c>
    </row>
    <row r="10" spans="2:8" x14ac:dyDescent="0.25">
      <c r="B10" s="15">
        <v>7</v>
      </c>
      <c r="C10" s="147">
        <v>43908</v>
      </c>
      <c r="D10" s="15">
        <v>8951</v>
      </c>
      <c r="E10" s="15">
        <f t="shared" si="0"/>
        <v>972</v>
      </c>
      <c r="G10" s="16">
        <f t="shared" si="1"/>
        <v>0.12181977691440027</v>
      </c>
      <c r="H10" s="16">
        <f t="shared" si="1"/>
        <v>0.18971848225214205</v>
      </c>
    </row>
    <row r="11" spans="2:8" x14ac:dyDescent="0.25">
      <c r="B11" s="15">
        <v>8</v>
      </c>
      <c r="C11" s="147">
        <v>43907</v>
      </c>
      <c r="D11" s="15">
        <v>7979</v>
      </c>
      <c r="E11" s="15">
        <f t="shared" si="0"/>
        <v>817</v>
      </c>
      <c r="G11" s="16">
        <f t="shared" si="1"/>
        <v>0.11407428092711536</v>
      </c>
      <c r="H11" s="16">
        <f t="shared" si="1"/>
        <v>0.27258566978193155</v>
      </c>
    </row>
    <row r="12" spans="2:8" x14ac:dyDescent="0.25">
      <c r="B12" s="15">
        <v>9</v>
      </c>
      <c r="C12" s="147">
        <v>43906</v>
      </c>
      <c r="D12" s="15">
        <v>7162</v>
      </c>
      <c r="E12" s="15">
        <f t="shared" si="0"/>
        <v>642</v>
      </c>
      <c r="G12" s="16">
        <f t="shared" si="1"/>
        <v>9.8466257668711643E-2</v>
      </c>
      <c r="H12" s="16">
        <f t="shared" si="1"/>
        <v>-6.5502183406113579E-2</v>
      </c>
    </row>
    <row r="13" spans="2:8" x14ac:dyDescent="0.25">
      <c r="B13" s="15">
        <v>10</v>
      </c>
      <c r="C13" s="147">
        <v>43905</v>
      </c>
      <c r="D13" s="15">
        <v>6520</v>
      </c>
      <c r="E13" s="15">
        <f t="shared" si="0"/>
        <v>687</v>
      </c>
      <c r="G13" s="16">
        <f t="shared" si="1"/>
        <v>0.11777815875192865</v>
      </c>
      <c r="H13" s="16">
        <f t="shared" si="1"/>
        <v>0.69629629629629619</v>
      </c>
    </row>
    <row r="14" spans="2:8" x14ac:dyDescent="0.25">
      <c r="B14" s="15">
        <v>11</v>
      </c>
      <c r="C14" s="147">
        <v>43904</v>
      </c>
      <c r="D14" s="15">
        <v>5833</v>
      </c>
      <c r="E14" s="15">
        <f t="shared" si="0"/>
        <v>405</v>
      </c>
      <c r="G14" s="16">
        <f t="shared" si="1"/>
        <v>7.4613117170228449E-2</v>
      </c>
      <c r="H14" s="16">
        <f t="shared" si="1"/>
        <v>-9.3959731543624136E-2</v>
      </c>
    </row>
    <row r="15" spans="2:8" x14ac:dyDescent="0.25">
      <c r="B15" s="15">
        <v>12</v>
      </c>
      <c r="C15" s="147">
        <v>43903</v>
      </c>
      <c r="D15" s="15">
        <v>5428</v>
      </c>
      <c r="E15" s="15">
        <f t="shared" si="0"/>
        <v>447</v>
      </c>
      <c r="G15" s="16">
        <f t="shared" si="1"/>
        <v>8.9741015860268947E-2</v>
      </c>
      <c r="H15" s="16">
        <f t="shared" si="1"/>
        <v>0.26628895184135981</v>
      </c>
    </row>
    <row r="16" spans="2:8" x14ac:dyDescent="0.25">
      <c r="B16" s="15">
        <v>13</v>
      </c>
      <c r="C16" s="147">
        <v>43902</v>
      </c>
      <c r="D16" s="15">
        <v>4981</v>
      </c>
      <c r="E16" s="15">
        <f t="shared" si="0"/>
        <v>353</v>
      </c>
      <c r="G16" s="16">
        <f t="shared" si="1"/>
        <v>7.6274848746758828E-2</v>
      </c>
      <c r="H16" s="16">
        <f t="shared" si="1"/>
        <v>6.3253012048192669E-2</v>
      </c>
    </row>
    <row r="17" spans="2:8" x14ac:dyDescent="0.25">
      <c r="B17" s="15">
        <v>14</v>
      </c>
      <c r="C17" s="147">
        <v>43901</v>
      </c>
      <c r="D17" s="15">
        <v>4628</v>
      </c>
      <c r="E17" s="15">
        <f t="shared" si="0"/>
        <v>332</v>
      </c>
      <c r="G17" s="16">
        <f t="shared" si="1"/>
        <v>7.7281191806331417E-2</v>
      </c>
      <c r="H17" s="16">
        <f t="shared" si="1"/>
        <v>0.22509225092250928</v>
      </c>
    </row>
    <row r="18" spans="2:8" x14ac:dyDescent="0.25">
      <c r="B18" s="15">
        <v>15</v>
      </c>
      <c r="C18" s="147">
        <v>43900</v>
      </c>
      <c r="D18" s="15">
        <v>4296</v>
      </c>
      <c r="E18" s="15">
        <f t="shared" si="0"/>
        <v>271</v>
      </c>
      <c r="G18" s="16">
        <f t="shared" si="1"/>
        <v>6.732919254658376E-2</v>
      </c>
      <c r="H18" s="16">
        <f t="shared" si="1"/>
        <v>0.36868686868686873</v>
      </c>
    </row>
    <row r="19" spans="2:8" x14ac:dyDescent="0.25">
      <c r="B19" s="15">
        <v>16</v>
      </c>
      <c r="C19" s="147">
        <v>43899</v>
      </c>
      <c r="D19" s="15">
        <v>4025</v>
      </c>
      <c r="E19" s="15">
        <f t="shared" si="0"/>
        <v>198</v>
      </c>
      <c r="G19" s="16">
        <f t="shared" si="1"/>
        <v>5.1737653514502213E-2</v>
      </c>
      <c r="H19" s="16">
        <f t="shared" si="1"/>
        <v>-0.13157894736842102</v>
      </c>
    </row>
    <row r="20" spans="2:8" x14ac:dyDescent="0.25">
      <c r="B20" s="15">
        <v>17</v>
      </c>
      <c r="C20" s="147">
        <v>43898</v>
      </c>
      <c r="D20" s="15">
        <v>3827</v>
      </c>
      <c r="E20" s="15">
        <f t="shared" si="0"/>
        <v>228</v>
      </c>
      <c r="G20" s="16">
        <f t="shared" si="1"/>
        <v>6.3350930814115136E-2</v>
      </c>
      <c r="H20" s="16">
        <f t="shared" si="1"/>
        <v>1.1714285714285713</v>
      </c>
    </row>
    <row r="21" spans="2:8" x14ac:dyDescent="0.25">
      <c r="B21" s="15">
        <v>18</v>
      </c>
      <c r="C21" s="147">
        <v>43897</v>
      </c>
      <c r="D21" s="15">
        <v>3599</v>
      </c>
      <c r="E21" s="15">
        <f t="shared" si="0"/>
        <v>105</v>
      </c>
      <c r="G21" s="16">
        <f t="shared" si="1"/>
        <v>3.0051516886090424E-2</v>
      </c>
      <c r="H21" s="16">
        <f t="shared" si="1"/>
        <v>-1.8691588785046731E-2</v>
      </c>
    </row>
    <row r="22" spans="2:8" x14ac:dyDescent="0.25">
      <c r="B22" s="15">
        <v>19</v>
      </c>
      <c r="C22" s="147">
        <v>43896</v>
      </c>
      <c r="D22" s="15">
        <v>3494</v>
      </c>
      <c r="E22" s="15">
        <f t="shared" si="0"/>
        <v>107</v>
      </c>
      <c r="G22" s="16">
        <f t="shared" si="1"/>
        <v>3.1591378801299141E-2</v>
      </c>
      <c r="H22" s="16">
        <f t="shared" si="1"/>
        <v>4.9019607843137303E-2</v>
      </c>
    </row>
    <row r="23" spans="2:8" x14ac:dyDescent="0.25">
      <c r="B23" s="15">
        <v>20</v>
      </c>
      <c r="C23" s="147">
        <v>43895</v>
      </c>
      <c r="D23" s="15">
        <v>3387</v>
      </c>
      <c r="E23" s="15">
        <f t="shared" si="0"/>
        <v>102</v>
      </c>
      <c r="G23" s="16">
        <f t="shared" si="1"/>
        <v>3.1050228310502304E-2</v>
      </c>
      <c r="H23" s="16">
        <f t="shared" si="1"/>
        <v>0.22891566265060237</v>
      </c>
    </row>
    <row r="24" spans="2:8" x14ac:dyDescent="0.25">
      <c r="B24" s="15">
        <v>21</v>
      </c>
      <c r="C24" s="147">
        <v>43894</v>
      </c>
      <c r="D24" s="15">
        <v>3285</v>
      </c>
      <c r="E24" s="15">
        <f t="shared" si="0"/>
        <v>83</v>
      </c>
      <c r="G24" s="16">
        <f t="shared" si="1"/>
        <v>2.5921299188007563E-2</v>
      </c>
      <c r="H24" s="16">
        <f t="shared" si="1"/>
        <v>-2.352941176470591E-2</v>
      </c>
    </row>
    <row r="25" spans="2:8" x14ac:dyDescent="0.25">
      <c r="B25" s="15">
        <v>22</v>
      </c>
      <c r="C25" s="147">
        <v>43893</v>
      </c>
      <c r="D25" s="15">
        <v>3202</v>
      </c>
      <c r="E25" s="15">
        <f t="shared" si="0"/>
        <v>85</v>
      </c>
      <c r="G25" s="16">
        <f t="shared" si="1"/>
        <v>2.7269810715431442E-2</v>
      </c>
      <c r="H25" s="16">
        <f t="shared" si="1"/>
        <v>0.26865671641791056</v>
      </c>
    </row>
    <row r="26" spans="2:8" x14ac:dyDescent="0.25">
      <c r="B26" s="15">
        <v>23</v>
      </c>
      <c r="C26" s="147">
        <v>43892</v>
      </c>
      <c r="D26" s="15">
        <v>3117</v>
      </c>
      <c r="E26" s="15">
        <f t="shared" si="0"/>
        <v>67</v>
      </c>
      <c r="G26" s="16">
        <f t="shared" si="1"/>
        <v>2.1967213114754136E-2</v>
      </c>
      <c r="H26" s="16">
        <f t="shared" si="1"/>
        <v>-8.2191780821917804E-2</v>
      </c>
    </row>
    <row r="27" spans="2:8" x14ac:dyDescent="0.25">
      <c r="B27" s="15">
        <v>24</v>
      </c>
      <c r="C27" s="147">
        <v>43891</v>
      </c>
      <c r="D27" s="15">
        <v>3050</v>
      </c>
      <c r="E27" s="15">
        <f t="shared" si="0"/>
        <v>73</v>
      </c>
      <c r="G27" s="16">
        <f t="shared" si="1"/>
        <v>2.4521330198186142E-2</v>
      </c>
      <c r="H27" s="16">
        <f t="shared" si="1"/>
        <v>0.35185185185185186</v>
      </c>
    </row>
    <row r="28" spans="2:8" x14ac:dyDescent="0.25">
      <c r="B28" s="15">
        <v>25</v>
      </c>
      <c r="C28" s="147">
        <v>43890</v>
      </c>
      <c r="D28" s="15">
        <v>2977</v>
      </c>
      <c r="E28" s="15">
        <f t="shared" si="0"/>
        <v>54</v>
      </c>
      <c r="G28" s="16">
        <f t="shared" si="1"/>
        <v>1.8474170372904553E-2</v>
      </c>
      <c r="H28" s="16">
        <f t="shared" si="1"/>
        <v>-0.16923076923076918</v>
      </c>
    </row>
    <row r="29" spans="2:8" x14ac:dyDescent="0.25">
      <c r="B29" s="15">
        <v>26</v>
      </c>
      <c r="C29" s="147">
        <v>43889</v>
      </c>
      <c r="D29" s="15">
        <v>2923</v>
      </c>
      <c r="E29" s="15">
        <f t="shared" si="0"/>
        <v>65</v>
      </c>
      <c r="G29" s="16">
        <f t="shared" si="1"/>
        <v>2.2743177046885998E-2</v>
      </c>
      <c r="H29" s="16">
        <f t="shared" si="1"/>
        <v>0.1206896551724137</v>
      </c>
    </row>
    <row r="30" spans="2:8" x14ac:dyDescent="0.25">
      <c r="B30" s="15">
        <v>27</v>
      </c>
      <c r="C30" s="147">
        <v>43888</v>
      </c>
      <c r="D30" s="15">
        <v>2858</v>
      </c>
      <c r="E30" s="15">
        <f t="shared" si="0"/>
        <v>58</v>
      </c>
      <c r="G30" s="16">
        <f t="shared" si="1"/>
        <v>2.0714285714285685E-2</v>
      </c>
      <c r="H30" s="16">
        <f t="shared" si="1"/>
        <v>0.56756756756756754</v>
      </c>
    </row>
    <row r="31" spans="2:8" x14ac:dyDescent="0.25">
      <c r="B31" s="15">
        <v>28</v>
      </c>
      <c r="C31" s="147">
        <v>43887</v>
      </c>
      <c r="D31" s="15">
        <v>2800</v>
      </c>
      <c r="E31" s="15">
        <f t="shared" si="0"/>
        <v>37</v>
      </c>
      <c r="G31" s="16">
        <f t="shared" si="1"/>
        <v>1.3391241404270726E-2</v>
      </c>
      <c r="H31" s="16">
        <f t="shared" si="1"/>
        <v>-0.421875</v>
      </c>
    </row>
    <row r="32" spans="2:8" x14ac:dyDescent="0.25">
      <c r="B32" s="15">
        <v>29</v>
      </c>
      <c r="C32" s="147">
        <v>43886</v>
      </c>
      <c r="D32" s="15">
        <v>2763</v>
      </c>
      <c r="E32" s="15">
        <f t="shared" si="0"/>
        <v>64</v>
      </c>
      <c r="G32" s="16">
        <f t="shared" si="1"/>
        <v>2.3712486105965214E-2</v>
      </c>
      <c r="H32" s="16">
        <f t="shared" si="1"/>
        <v>-0.20987654320987659</v>
      </c>
    </row>
    <row r="33" spans="2:8" x14ac:dyDescent="0.25">
      <c r="B33" s="15">
        <v>30</v>
      </c>
      <c r="C33" s="147">
        <v>43885</v>
      </c>
      <c r="D33" s="15">
        <v>2699</v>
      </c>
      <c r="E33" s="15">
        <f t="shared" si="0"/>
        <v>81</v>
      </c>
      <c r="G33" s="16">
        <f t="shared" si="1"/>
        <v>3.0939648586707502E-2</v>
      </c>
      <c r="H33" s="16">
        <f t="shared" si="1"/>
        <v>-0.48734177215189878</v>
      </c>
    </row>
    <row r="34" spans="2:8" x14ac:dyDescent="0.25">
      <c r="B34" s="15">
        <v>31</v>
      </c>
      <c r="C34" s="147">
        <v>43884</v>
      </c>
      <c r="D34" s="15">
        <v>2618</v>
      </c>
      <c r="E34" s="15">
        <f t="shared" si="0"/>
        <v>158</v>
      </c>
      <c r="G34" s="16">
        <f t="shared" si="1"/>
        <v>6.4227642276422747E-2</v>
      </c>
      <c r="H34" s="16">
        <f t="shared" si="1"/>
        <v>0.58000000000000007</v>
      </c>
    </row>
    <row r="35" spans="2:8" x14ac:dyDescent="0.25">
      <c r="B35" s="15">
        <v>32</v>
      </c>
      <c r="C35" s="147">
        <v>43883</v>
      </c>
      <c r="D35" s="15">
        <v>2460</v>
      </c>
      <c r="E35" s="15">
        <f t="shared" si="0"/>
        <v>100</v>
      </c>
      <c r="G35" s="16">
        <f t="shared" si="1"/>
        <v>4.2372881355932313E-2</v>
      </c>
      <c r="H35" s="16">
        <f t="shared" si="1"/>
        <v>-0.11504424778761058</v>
      </c>
    </row>
    <row r="36" spans="2:8" x14ac:dyDescent="0.25">
      <c r="B36" s="15">
        <v>33</v>
      </c>
      <c r="C36" s="147">
        <v>43882</v>
      </c>
      <c r="D36" s="15">
        <v>2360</v>
      </c>
      <c r="E36" s="15">
        <f t="shared" si="0"/>
        <v>113</v>
      </c>
      <c r="G36" s="16">
        <f t="shared" si="1"/>
        <v>5.0289274588340094E-2</v>
      </c>
      <c r="H36" s="16">
        <f t="shared" si="1"/>
        <v>-6.6115702479338845E-2</v>
      </c>
    </row>
    <row r="37" spans="2:8" x14ac:dyDescent="0.25">
      <c r="B37" s="15">
        <v>34</v>
      </c>
      <c r="C37" s="147">
        <v>43881</v>
      </c>
      <c r="D37" s="15">
        <v>2247</v>
      </c>
      <c r="E37" s="15">
        <f t="shared" si="0"/>
        <v>121</v>
      </c>
      <c r="G37" s="16">
        <f t="shared" si="1"/>
        <v>5.6914393226716875E-2</v>
      </c>
      <c r="H37" s="16">
        <f t="shared" si="1"/>
        <v>3.4188034188034289E-2</v>
      </c>
    </row>
    <row r="38" spans="2:8" x14ac:dyDescent="0.25">
      <c r="B38" s="15">
        <v>35</v>
      </c>
      <c r="C38" s="147">
        <v>43880</v>
      </c>
      <c r="D38" s="15">
        <v>2126</v>
      </c>
      <c r="E38" s="15">
        <f t="shared" si="0"/>
        <v>117</v>
      </c>
      <c r="G38" s="16">
        <f t="shared" si="1"/>
        <v>5.8237929318068593E-2</v>
      </c>
      <c r="H38" s="16">
        <f t="shared" si="1"/>
        <v>-0.13970588235294112</v>
      </c>
    </row>
    <row r="39" spans="2:8" x14ac:dyDescent="0.25">
      <c r="B39" s="15">
        <v>36</v>
      </c>
      <c r="C39" s="147">
        <v>43879</v>
      </c>
      <c r="D39" s="15">
        <v>2009</v>
      </c>
      <c r="E39" s="15">
        <f t="shared" si="0"/>
        <v>136</v>
      </c>
      <c r="G39" s="16">
        <f t="shared" si="1"/>
        <v>7.2610784837159548E-2</v>
      </c>
      <c r="H39" s="16">
        <f t="shared" si="1"/>
        <v>0.38775510204081631</v>
      </c>
    </row>
    <row r="40" spans="2:8" x14ac:dyDescent="0.25">
      <c r="B40" s="15">
        <v>37</v>
      </c>
      <c r="C40" s="147">
        <v>43878</v>
      </c>
      <c r="D40" s="15">
        <v>1873</v>
      </c>
      <c r="E40" s="15">
        <f t="shared" si="0"/>
        <v>98</v>
      </c>
      <c r="G40" s="16">
        <f t="shared" si="1"/>
        <v>5.5211267605633774E-2</v>
      </c>
      <c r="H40" s="16">
        <f t="shared" si="1"/>
        <v>-7.547169811320753E-2</v>
      </c>
    </row>
    <row r="41" spans="2:8" x14ac:dyDescent="0.25">
      <c r="B41" s="15">
        <v>38</v>
      </c>
      <c r="C41" s="147">
        <v>43877</v>
      </c>
      <c r="D41" s="15">
        <v>1775</v>
      </c>
      <c r="E41" s="15">
        <f t="shared" si="0"/>
        <v>106</v>
      </c>
      <c r="G41" s="16">
        <f t="shared" si="1"/>
        <v>6.3511084481725488E-2</v>
      </c>
      <c r="H41" s="16">
        <f t="shared" si="1"/>
        <v>-0.25874125874125875</v>
      </c>
    </row>
    <row r="42" spans="2:8" x14ac:dyDescent="0.25">
      <c r="B42" s="15">
        <v>39</v>
      </c>
      <c r="C42" s="147">
        <v>43876</v>
      </c>
      <c r="D42" s="15">
        <v>1669</v>
      </c>
      <c r="E42" s="15">
        <f t="shared" si="0"/>
        <v>143</v>
      </c>
      <c r="G42" s="16">
        <f t="shared" si="1"/>
        <v>9.3709043250327584E-2</v>
      </c>
      <c r="H42" s="16">
        <f t="shared" si="1"/>
        <v>0</v>
      </c>
    </row>
    <row r="43" spans="2:8" x14ac:dyDescent="0.25">
      <c r="B43" s="15">
        <v>40</v>
      </c>
      <c r="C43" s="147">
        <v>43875</v>
      </c>
      <c r="D43" s="15">
        <v>1526</v>
      </c>
      <c r="E43" s="15">
        <f t="shared" si="0"/>
        <v>143</v>
      </c>
      <c r="G43" s="16">
        <f t="shared" si="1"/>
        <v>0.10339840925524224</v>
      </c>
      <c r="H43" s="16">
        <f t="shared" si="1"/>
        <v>0.17213114754098369</v>
      </c>
    </row>
    <row r="44" spans="2:8" x14ac:dyDescent="0.25">
      <c r="B44" s="15">
        <v>41</v>
      </c>
      <c r="C44" s="147">
        <v>43874</v>
      </c>
      <c r="D44" s="15">
        <v>1383</v>
      </c>
      <c r="E44" s="15">
        <f t="shared" si="0"/>
        <v>122</v>
      </c>
      <c r="G44" s="16">
        <f t="shared" si="1"/>
        <v>9.6748612212529839E-2</v>
      </c>
      <c r="H44" s="16">
        <f t="shared" si="1"/>
        <v>-0.16438356164383561</v>
      </c>
    </row>
    <row r="45" spans="2:8" x14ac:dyDescent="0.25">
      <c r="B45" s="15">
        <v>42</v>
      </c>
      <c r="C45" s="147">
        <v>43873</v>
      </c>
      <c r="D45" s="15">
        <v>1261</v>
      </c>
      <c r="E45" s="15">
        <f t="shared" si="0"/>
        <v>146</v>
      </c>
      <c r="G45" s="16">
        <f t="shared" si="1"/>
        <v>0.13094170403587446</v>
      </c>
      <c r="H45" s="16">
        <f t="shared" si="1"/>
        <v>0.50515463917525771</v>
      </c>
    </row>
    <row r="46" spans="2:8" x14ac:dyDescent="0.25">
      <c r="B46" s="15">
        <v>43</v>
      </c>
      <c r="C46" s="147">
        <v>43872</v>
      </c>
      <c r="D46" s="15">
        <v>1115</v>
      </c>
      <c r="E46" s="15">
        <f t="shared" si="0"/>
        <v>97</v>
      </c>
      <c r="G46" s="16">
        <f t="shared" si="1"/>
        <v>9.5284872298624812E-2</v>
      </c>
      <c r="H46" s="16">
        <f t="shared" si="1"/>
        <v>-0.10185185185185186</v>
      </c>
    </row>
    <row r="47" spans="2:8" x14ac:dyDescent="0.25">
      <c r="B47" s="15">
        <v>44</v>
      </c>
      <c r="C47" s="147">
        <v>43871</v>
      </c>
      <c r="D47" s="15">
        <v>1018</v>
      </c>
      <c r="E47" s="15">
        <f t="shared" si="0"/>
        <v>108</v>
      </c>
      <c r="G47" s="16">
        <f t="shared" si="1"/>
        <v>0.1186813186813187</v>
      </c>
      <c r="H47" s="16">
        <f t="shared" si="1"/>
        <v>0.11340206185567014</v>
      </c>
    </row>
    <row r="48" spans="2:8" x14ac:dyDescent="0.25">
      <c r="B48" s="15">
        <v>45</v>
      </c>
      <c r="C48" s="147">
        <v>43870</v>
      </c>
      <c r="D48" s="15">
        <v>910</v>
      </c>
      <c r="E48" s="15">
        <f t="shared" si="0"/>
        <v>97</v>
      </c>
      <c r="G48" s="16">
        <f t="shared" si="1"/>
        <v>0.11931119311193106</v>
      </c>
      <c r="H48" s="16">
        <f t="shared" si="1"/>
        <v>8.98876404494382E-2</v>
      </c>
    </row>
    <row r="49" spans="2:8" x14ac:dyDescent="0.25">
      <c r="B49" s="15">
        <v>46</v>
      </c>
      <c r="C49" s="147">
        <v>43869</v>
      </c>
      <c r="D49" s="15">
        <v>813</v>
      </c>
      <c r="E49" s="15">
        <f t="shared" si="0"/>
        <v>89</v>
      </c>
      <c r="G49" s="16">
        <f t="shared" si="1"/>
        <v>0.1229281767955801</v>
      </c>
      <c r="H49" s="16">
        <f t="shared" si="1"/>
        <v>3.488372093023262E-2</v>
      </c>
    </row>
    <row r="50" spans="2:8" x14ac:dyDescent="0.25">
      <c r="B50" s="15">
        <v>47</v>
      </c>
      <c r="C50" s="147">
        <v>43868</v>
      </c>
      <c r="D50" s="15">
        <v>724</v>
      </c>
      <c r="E50" s="15">
        <f t="shared" si="0"/>
        <v>86</v>
      </c>
      <c r="G50" s="16">
        <f t="shared" si="1"/>
        <v>0.13479623824451403</v>
      </c>
      <c r="H50" s="16">
        <f t="shared" si="1"/>
        <v>0.17808219178082196</v>
      </c>
    </row>
    <row r="51" spans="2:8" x14ac:dyDescent="0.25">
      <c r="B51" s="15">
        <v>48</v>
      </c>
      <c r="C51" s="147">
        <v>43867</v>
      </c>
      <c r="D51" s="15">
        <v>638</v>
      </c>
      <c r="E51" s="15">
        <f t="shared" si="0"/>
        <v>73</v>
      </c>
      <c r="G51" s="16">
        <f t="shared" si="1"/>
        <v>0.12920353982300892</v>
      </c>
      <c r="H51" s="16">
        <f t="shared" si="1"/>
        <v>0</v>
      </c>
    </row>
    <row r="52" spans="2:8" x14ac:dyDescent="0.25">
      <c r="B52" s="15">
        <v>49</v>
      </c>
      <c r="C52" s="147">
        <v>43866</v>
      </c>
      <c r="D52" s="15">
        <v>565</v>
      </c>
      <c r="E52" s="15">
        <f t="shared" si="0"/>
        <v>73</v>
      </c>
      <c r="G52" s="16">
        <f t="shared" si="1"/>
        <v>0.14837398373983746</v>
      </c>
      <c r="H52" s="16">
        <f t="shared" si="1"/>
        <v>0.10606060606060597</v>
      </c>
    </row>
    <row r="53" spans="2:8" x14ac:dyDescent="0.25">
      <c r="B53" s="15">
        <v>50</v>
      </c>
      <c r="C53" s="147">
        <v>43865</v>
      </c>
      <c r="D53" s="15">
        <v>492</v>
      </c>
      <c r="E53" s="15">
        <f t="shared" si="0"/>
        <v>66</v>
      </c>
      <c r="G53" s="16">
        <f t="shared" si="1"/>
        <v>0.15492957746478875</v>
      </c>
      <c r="H53" s="16">
        <f t="shared" si="1"/>
        <v>3.125E-2</v>
      </c>
    </row>
    <row r="54" spans="2:8" x14ac:dyDescent="0.25">
      <c r="B54" s="15">
        <v>51</v>
      </c>
      <c r="C54" s="147">
        <v>43864</v>
      </c>
      <c r="D54" s="15">
        <v>426</v>
      </c>
      <c r="E54" s="15">
        <f t="shared" si="0"/>
        <v>64</v>
      </c>
      <c r="G54" s="16">
        <f t="shared" si="1"/>
        <v>0.17679558011049723</v>
      </c>
      <c r="H54" s="16">
        <f t="shared" si="1"/>
        <v>0.10344827586206895</v>
      </c>
    </row>
    <row r="55" spans="2:8" x14ac:dyDescent="0.25">
      <c r="B55" s="15">
        <v>52</v>
      </c>
      <c r="C55" s="147">
        <v>43863</v>
      </c>
      <c r="D55" s="15">
        <v>362</v>
      </c>
      <c r="E55" s="15">
        <f t="shared" si="0"/>
        <v>58</v>
      </c>
      <c r="G55" s="16">
        <f t="shared" si="1"/>
        <v>0.19078947368421062</v>
      </c>
      <c r="H55" s="16">
        <f t="shared" si="1"/>
        <v>0.28888888888888897</v>
      </c>
    </row>
    <row r="56" spans="2:8" x14ac:dyDescent="0.25">
      <c r="B56" s="15">
        <v>53</v>
      </c>
      <c r="C56" s="147">
        <v>43862</v>
      </c>
      <c r="D56" s="15">
        <v>304</v>
      </c>
      <c r="E56" s="15">
        <f t="shared" si="0"/>
        <v>45</v>
      </c>
      <c r="G56" s="16">
        <f t="shared" si="1"/>
        <v>0.17374517374517384</v>
      </c>
      <c r="H56" s="16">
        <f t="shared" si="1"/>
        <v>-2.1739130434782594E-2</v>
      </c>
    </row>
    <row r="57" spans="2:8" x14ac:dyDescent="0.25">
      <c r="B57" s="15">
        <v>54</v>
      </c>
      <c r="C57" s="147">
        <v>43861</v>
      </c>
      <c r="D57" s="15">
        <v>259</v>
      </c>
      <c r="E57" s="15">
        <f t="shared" si="0"/>
        <v>46</v>
      </c>
      <c r="G57" s="16">
        <f t="shared" si="1"/>
        <v>0.215962441314554</v>
      </c>
      <c r="H57" s="16">
        <f t="shared" si="1"/>
        <v>6.9767441860465018E-2</v>
      </c>
    </row>
    <row r="58" spans="2:8" x14ac:dyDescent="0.25">
      <c r="B58" s="15">
        <v>55</v>
      </c>
      <c r="C58" s="147">
        <v>43860</v>
      </c>
      <c r="D58" s="15">
        <v>213</v>
      </c>
      <c r="E58" s="15">
        <f t="shared" si="0"/>
        <v>43</v>
      </c>
      <c r="G58" s="16">
        <f t="shared" si="1"/>
        <v>0.25294117647058822</v>
      </c>
      <c r="H58" s="16">
        <f t="shared" si="1"/>
        <v>0.13157894736842102</v>
      </c>
    </row>
    <row r="59" spans="2:8" x14ac:dyDescent="0.25">
      <c r="B59" s="15">
        <v>56</v>
      </c>
      <c r="C59" s="147">
        <v>43859</v>
      </c>
      <c r="D59" s="15">
        <v>170</v>
      </c>
      <c r="E59" s="15">
        <f t="shared" si="0"/>
        <v>38</v>
      </c>
      <c r="G59" s="16">
        <f t="shared" si="1"/>
        <v>0.28787878787878785</v>
      </c>
      <c r="H59" s="16">
        <f t="shared" si="1"/>
        <v>0.46153846153846145</v>
      </c>
    </row>
    <row r="60" spans="2:8" x14ac:dyDescent="0.25">
      <c r="B60" s="15">
        <v>57</v>
      </c>
      <c r="C60" s="147">
        <v>43858</v>
      </c>
      <c r="D60" s="15">
        <v>132</v>
      </c>
      <c r="E60" s="15">
        <f t="shared" si="0"/>
        <v>26</v>
      </c>
      <c r="G60" s="16">
        <f t="shared" si="1"/>
        <v>0.24528301886792447</v>
      </c>
      <c r="H60" s="16">
        <f t="shared" si="1"/>
        <v>0</v>
      </c>
    </row>
    <row r="61" spans="2:8" x14ac:dyDescent="0.25">
      <c r="B61" s="15">
        <v>58</v>
      </c>
      <c r="C61" s="147">
        <v>43857</v>
      </c>
      <c r="D61" s="15">
        <v>106</v>
      </c>
      <c r="E61" s="15">
        <f t="shared" si="0"/>
        <v>26</v>
      </c>
      <c r="G61" s="16">
        <f t="shared" si="1"/>
        <v>0.32499999999999996</v>
      </c>
      <c r="H61" s="16">
        <f t="shared" si="1"/>
        <v>8.3333333333333259E-2</v>
      </c>
    </row>
    <row r="62" spans="2:8" x14ac:dyDescent="0.25">
      <c r="B62" s="15">
        <v>59</v>
      </c>
      <c r="C62" s="147">
        <v>43856</v>
      </c>
      <c r="D62" s="15">
        <v>80</v>
      </c>
      <c r="E62" s="15">
        <f t="shared" si="0"/>
        <v>24</v>
      </c>
      <c r="G62" s="16">
        <f t="shared" si="1"/>
        <v>0.4285714285714286</v>
      </c>
      <c r="H62" s="16">
        <f t="shared" si="1"/>
        <v>0.60000000000000009</v>
      </c>
    </row>
    <row r="63" spans="2:8" x14ac:dyDescent="0.25">
      <c r="B63" s="15">
        <v>60</v>
      </c>
      <c r="C63" s="147">
        <v>43855</v>
      </c>
      <c r="D63" s="15">
        <v>56</v>
      </c>
      <c r="E63" s="15">
        <f t="shared" si="0"/>
        <v>15</v>
      </c>
      <c r="G63" s="16">
        <f t="shared" si="1"/>
        <v>0.36585365853658547</v>
      </c>
      <c r="H63" s="16">
        <f t="shared" si="1"/>
        <v>-6.25E-2</v>
      </c>
    </row>
    <row r="64" spans="2:8" x14ac:dyDescent="0.25">
      <c r="B64" s="15">
        <v>61</v>
      </c>
      <c r="C64" s="147">
        <v>43854</v>
      </c>
      <c r="D64" s="15">
        <v>41</v>
      </c>
      <c r="E64" s="15">
        <f t="shared" si="0"/>
        <v>16</v>
      </c>
      <c r="G64" s="16">
        <f t="shared" si="1"/>
        <v>0.6399999999999999</v>
      </c>
      <c r="H64" s="16"/>
    </row>
    <row r="65" spans="2:7" x14ac:dyDescent="0.25">
      <c r="B65" s="15">
        <v>62</v>
      </c>
      <c r="C65" s="147">
        <v>43853</v>
      </c>
      <c r="D65" s="15">
        <v>25</v>
      </c>
      <c r="E65" s="15"/>
      <c r="G65" s="16"/>
    </row>
    <row r="66" spans="2:7" x14ac:dyDescent="0.25">
      <c r="D66" s="149">
        <f>AVERAGE(D4:D65)</f>
        <v>3548.6129032258063</v>
      </c>
      <c r="E66" s="149">
        <f>AVERAGE(E4:E64)</f>
        <v>309.32786885245901</v>
      </c>
    </row>
  </sheetData>
  <mergeCells count="1">
    <mergeCell ref="G3:H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79AC30-96D4-4F80-BEA1-D3A1638C0E13}">
  <sheetPr>
    <tabColor theme="0" tint="-0.249977111117893"/>
  </sheetPr>
  <dimension ref="B1:N36"/>
  <sheetViews>
    <sheetView workbookViewId="0">
      <selection activeCell="B31" sqref="B31"/>
    </sheetView>
  </sheetViews>
  <sheetFormatPr baseColWidth="10" defaultRowHeight="15" x14ac:dyDescent="0.25"/>
  <cols>
    <col min="1" max="1" width="4.7109375" style="1" customWidth="1"/>
    <col min="2" max="2" width="20.7109375" style="1" customWidth="1"/>
    <col min="3" max="3" width="11.42578125" style="1"/>
    <col min="4" max="4" width="14.140625" style="1" customWidth="1"/>
    <col min="5" max="5" width="14.85546875" style="1" customWidth="1"/>
    <col min="6" max="8" width="11.42578125" style="1"/>
    <col min="9" max="9" width="6.5703125" style="1" customWidth="1"/>
    <col min="10" max="10" width="24.42578125" style="1" customWidth="1"/>
    <col min="11" max="12" width="11.42578125" style="1"/>
    <col min="13" max="13" width="21.28515625" style="1" customWidth="1"/>
    <col min="14" max="16384" width="11.42578125" style="1"/>
  </cols>
  <sheetData>
    <row r="1" spans="2:14" ht="15.75" thickBot="1" x14ac:dyDescent="0.3"/>
    <row r="2" spans="2:14" ht="31.5" customHeight="1" thickTop="1" thickBot="1" x14ac:dyDescent="0.3">
      <c r="C2" s="172" t="s">
        <v>35</v>
      </c>
      <c r="D2" s="173"/>
      <c r="E2" s="173"/>
      <c r="F2" s="102" t="s">
        <v>118</v>
      </c>
      <c r="G2" s="102" t="s">
        <v>119</v>
      </c>
      <c r="H2" s="102" t="s">
        <v>120</v>
      </c>
    </row>
    <row r="3" spans="2:14" ht="16.5" thickTop="1" thickBot="1" x14ac:dyDescent="0.3">
      <c r="C3" s="2">
        <v>7</v>
      </c>
      <c r="D3" s="2">
        <v>8</v>
      </c>
      <c r="E3" s="2">
        <v>9</v>
      </c>
      <c r="F3" s="2">
        <v>30</v>
      </c>
      <c r="G3" s="2">
        <v>31</v>
      </c>
      <c r="H3" s="2">
        <v>32</v>
      </c>
    </row>
    <row r="4" spans="2:14" s="14" customFormat="1" ht="24" customHeight="1" thickTop="1" thickBot="1" x14ac:dyDescent="0.3">
      <c r="C4" s="13" t="s">
        <v>43</v>
      </c>
      <c r="D4" s="13" t="s">
        <v>44</v>
      </c>
      <c r="E4" s="13" t="s">
        <v>45</v>
      </c>
      <c r="F4" s="13"/>
      <c r="G4" s="13"/>
      <c r="H4" s="13"/>
    </row>
    <row r="5" spans="2:14" x14ac:dyDescent="0.25">
      <c r="B5" s="5" t="s">
        <v>0</v>
      </c>
      <c r="C5" s="6">
        <v>14.432816071213761</v>
      </c>
      <c r="D5" s="6">
        <v>14.842216518194173</v>
      </c>
      <c r="E5" s="6">
        <v>14.057890855457227</v>
      </c>
      <c r="F5" s="7">
        <v>4.1987767584097861</v>
      </c>
      <c r="G5" s="9">
        <v>36182.027247706435</v>
      </c>
      <c r="H5" s="9">
        <v>17240.779480122317</v>
      </c>
      <c r="J5" s="47" t="s">
        <v>44</v>
      </c>
      <c r="K5" s="47"/>
      <c r="M5" s="47" t="s">
        <v>45</v>
      </c>
      <c r="N5" s="47"/>
    </row>
    <row r="6" spans="2:14" x14ac:dyDescent="0.25">
      <c r="B6" s="5" t="s">
        <v>1</v>
      </c>
      <c r="C6" s="6">
        <v>18.602867098610815</v>
      </c>
      <c r="D6" s="6">
        <v>20.198867353232529</v>
      </c>
      <c r="E6" s="6">
        <v>17.041506673980617</v>
      </c>
      <c r="F6" s="8">
        <v>3.7242063492063493</v>
      </c>
      <c r="G6" s="10">
        <v>45221.181230158683</v>
      </c>
      <c r="H6" s="10">
        <v>23677.661031746025</v>
      </c>
      <c r="J6" s="44"/>
      <c r="K6" s="44"/>
      <c r="M6" s="44"/>
      <c r="N6" s="44"/>
    </row>
    <row r="7" spans="2:14" x14ac:dyDescent="0.25">
      <c r="B7" s="5" t="s">
        <v>2</v>
      </c>
      <c r="C7" s="6">
        <v>17.514048702167514</v>
      </c>
      <c r="D7" s="6">
        <v>19.479587258860477</v>
      </c>
      <c r="E7" s="6">
        <v>15.571517247494901</v>
      </c>
      <c r="F7" s="8">
        <v>3.6555183946488294</v>
      </c>
      <c r="G7" s="10">
        <v>44680.219899665506</v>
      </c>
      <c r="H7" s="10">
        <v>20040.814949832784</v>
      </c>
      <c r="J7" s="53" t="s">
        <v>61</v>
      </c>
      <c r="K7" s="54">
        <v>17.722207163997272</v>
      </c>
      <c r="M7" s="53" t="s">
        <v>61</v>
      </c>
      <c r="N7" s="54">
        <v>14.317261436583756</v>
      </c>
    </row>
    <row r="8" spans="2:14" x14ac:dyDescent="0.25">
      <c r="B8" s="5" t="s">
        <v>3</v>
      </c>
      <c r="C8" s="6">
        <v>16.229376116579676</v>
      </c>
      <c r="D8" s="6">
        <v>17.971704720549095</v>
      </c>
      <c r="E8" s="6">
        <v>14.485948559814984</v>
      </c>
      <c r="F8" s="8">
        <v>3.7939110070257613</v>
      </c>
      <c r="G8" s="10">
        <v>31883.900983606589</v>
      </c>
      <c r="H8" s="10">
        <v>14993.357119437929</v>
      </c>
      <c r="J8" s="44" t="s">
        <v>62</v>
      </c>
      <c r="K8" s="49">
        <v>0.49593747874970051</v>
      </c>
      <c r="M8" s="44" t="s">
        <v>62</v>
      </c>
      <c r="N8" s="49">
        <v>0.46826647936567561</v>
      </c>
    </row>
    <row r="9" spans="2:14" x14ac:dyDescent="0.25">
      <c r="B9" s="5" t="s">
        <v>4</v>
      </c>
      <c r="C9" s="6">
        <v>16.292763667107252</v>
      </c>
      <c r="D9" s="6">
        <v>16.478274152233684</v>
      </c>
      <c r="E9" s="6">
        <v>16.102206343842031</v>
      </c>
      <c r="F9" s="8">
        <v>4.2117647058823531</v>
      </c>
      <c r="G9" s="10">
        <v>24020.06253119426</v>
      </c>
      <c r="H9" s="10">
        <v>11757.423386809265</v>
      </c>
      <c r="J9" s="44" t="s">
        <v>63</v>
      </c>
      <c r="K9" s="49">
        <v>17.59396865343021</v>
      </c>
      <c r="M9" s="44" t="s">
        <v>63</v>
      </c>
      <c r="N9" s="49">
        <v>14.017192057600141</v>
      </c>
    </row>
    <row r="10" spans="2:14" x14ac:dyDescent="0.25">
      <c r="B10" s="5" t="s">
        <v>5</v>
      </c>
      <c r="C10" s="6">
        <v>18.020135038346705</v>
      </c>
      <c r="D10" s="6">
        <v>19.833258747285896</v>
      </c>
      <c r="E10" s="6">
        <v>16.308972594168438</v>
      </c>
      <c r="F10" s="8">
        <v>3.4760765550239237</v>
      </c>
      <c r="G10" s="10">
        <v>29311.58750000002</v>
      </c>
      <c r="H10" s="10">
        <v>14469.16959330144</v>
      </c>
      <c r="J10" s="44" t="s">
        <v>64</v>
      </c>
      <c r="K10" s="49"/>
      <c r="M10" s="44" t="s">
        <v>64</v>
      </c>
      <c r="N10" s="49"/>
    </row>
    <row r="11" spans="2:14" x14ac:dyDescent="0.25">
      <c r="B11" s="5" t="s">
        <v>6</v>
      </c>
      <c r="C11" s="6">
        <v>17.56403813622304</v>
      </c>
      <c r="D11" s="6">
        <v>19.929979920712558</v>
      </c>
      <c r="E11" s="6">
        <v>15.159184760889836</v>
      </c>
      <c r="F11" s="8">
        <v>3.4587352625937835</v>
      </c>
      <c r="G11" s="10">
        <v>53345.911318327911</v>
      </c>
      <c r="H11" s="10">
        <v>26301.821125401981</v>
      </c>
      <c r="J11" s="53" t="s">
        <v>65</v>
      </c>
      <c r="K11" s="54">
        <v>2.8054460341477805</v>
      </c>
      <c r="M11" s="53" t="s">
        <v>65</v>
      </c>
      <c r="N11" s="54">
        <v>2.6489152236945581</v>
      </c>
    </row>
    <row r="12" spans="2:14" x14ac:dyDescent="0.25">
      <c r="B12" s="5" t="s">
        <v>7</v>
      </c>
      <c r="C12" s="6">
        <v>17.653162600728557</v>
      </c>
      <c r="D12" s="6">
        <v>19.988614219088699</v>
      </c>
      <c r="E12" s="6">
        <v>15.27861261381598</v>
      </c>
      <c r="F12" s="8">
        <v>3.7890070921985815</v>
      </c>
      <c r="G12" s="10">
        <v>36131.594946808502</v>
      </c>
      <c r="H12" s="10">
        <v>17273.375656028373</v>
      </c>
      <c r="J12" s="44" t="s">
        <v>66</v>
      </c>
      <c r="K12" s="49">
        <v>7.8705274505155103</v>
      </c>
      <c r="M12" s="44" t="s">
        <v>66</v>
      </c>
      <c r="N12" s="49">
        <v>7.0167518623207918</v>
      </c>
    </row>
    <row r="13" spans="2:14" x14ac:dyDescent="0.25">
      <c r="B13" s="5" t="s">
        <v>8</v>
      </c>
      <c r="C13" s="6">
        <v>12.741384953476411</v>
      </c>
      <c r="D13" s="6">
        <v>15.045871559633028</v>
      </c>
      <c r="E13" s="6">
        <v>10.57831762146483</v>
      </c>
      <c r="F13" s="8">
        <v>3.5096952908587258</v>
      </c>
      <c r="G13" s="10">
        <v>39217.246121883676</v>
      </c>
      <c r="H13" s="10">
        <v>18467.926426592803</v>
      </c>
      <c r="J13" s="44" t="s">
        <v>67</v>
      </c>
      <c r="K13" s="49">
        <v>5.6979402993670103E-2</v>
      </c>
      <c r="M13" s="44" t="s">
        <v>67</v>
      </c>
      <c r="N13" s="49">
        <v>0.77036206776004201</v>
      </c>
    </row>
    <row r="14" spans="2:14" x14ac:dyDescent="0.25">
      <c r="B14" s="5" t="s">
        <v>9</v>
      </c>
      <c r="C14" s="6">
        <v>19.130825762039134</v>
      </c>
      <c r="D14" s="6">
        <v>20.89984552008239</v>
      </c>
      <c r="E14" s="6">
        <v>17.486387841799797</v>
      </c>
      <c r="F14" s="8">
        <v>3.9235412474849096</v>
      </c>
      <c r="G14" s="10">
        <v>26814.53370221327</v>
      </c>
      <c r="H14" s="10">
        <v>11927.632414486921</v>
      </c>
      <c r="J14" s="44" t="s">
        <v>68</v>
      </c>
      <c r="K14" s="49">
        <v>0.42286558349630432</v>
      </c>
      <c r="M14" s="44" t="s">
        <v>68</v>
      </c>
      <c r="N14" s="49">
        <v>0.66632152251612908</v>
      </c>
    </row>
    <row r="15" spans="2:14" x14ac:dyDescent="0.25">
      <c r="B15" s="5" t="s">
        <v>10</v>
      </c>
      <c r="C15" s="6">
        <v>17.443580504456666</v>
      </c>
      <c r="D15" s="6">
        <v>19.676273087160364</v>
      </c>
      <c r="E15" s="6">
        <v>15.480475664373879</v>
      </c>
      <c r="F15" s="8">
        <v>4.1083640189374018</v>
      </c>
      <c r="G15" s="10">
        <v>28996.359268805896</v>
      </c>
      <c r="H15" s="10">
        <v>14250.939594950021</v>
      </c>
      <c r="J15" s="44" t="s">
        <v>69</v>
      </c>
      <c r="K15" s="49">
        <v>11.981563533095589</v>
      </c>
      <c r="M15" s="44" t="s">
        <v>69</v>
      </c>
      <c r="N15" s="49">
        <v>11.109915757276209</v>
      </c>
    </row>
    <row r="16" spans="2:14" x14ac:dyDescent="0.25">
      <c r="B16" s="5" t="s">
        <v>11</v>
      </c>
      <c r="C16" s="6">
        <v>14.132582731663117</v>
      </c>
      <c r="D16" s="6">
        <v>15.950504801772963</v>
      </c>
      <c r="E16" s="6">
        <v>12.522042649117385</v>
      </c>
      <c r="F16" s="8">
        <v>4.2361751152073737</v>
      </c>
      <c r="G16" s="10">
        <v>21716.394101382448</v>
      </c>
      <c r="H16" s="10">
        <v>8480.1742281106017</v>
      </c>
      <c r="J16" s="44" t="s">
        <v>70</v>
      </c>
      <c r="K16" s="49">
        <v>12.58430819647144</v>
      </c>
      <c r="M16" s="44" t="s">
        <v>70</v>
      </c>
      <c r="N16" s="49">
        <v>10.023541528728021</v>
      </c>
    </row>
    <row r="17" spans="2:14" x14ac:dyDescent="0.25">
      <c r="B17" s="5" t="s">
        <v>12</v>
      </c>
      <c r="C17" s="6">
        <v>16.329656558021107</v>
      </c>
      <c r="D17" s="6">
        <v>19.331747224309208</v>
      </c>
      <c r="E17" s="6">
        <v>13.596199524940618</v>
      </c>
      <c r="F17" s="8">
        <v>4.2709551656920075</v>
      </c>
      <c r="G17" s="10">
        <v>27924.532612085779</v>
      </c>
      <c r="H17" s="10">
        <v>13978.847933723202</v>
      </c>
      <c r="J17" s="44" t="s">
        <v>71</v>
      </c>
      <c r="K17" s="49">
        <v>24.565871729567029</v>
      </c>
      <c r="M17" s="44" t="s">
        <v>71</v>
      </c>
      <c r="N17" s="49">
        <v>21.13345728600423</v>
      </c>
    </row>
    <row r="18" spans="2:14" x14ac:dyDescent="0.25">
      <c r="B18" s="5" t="s">
        <v>13</v>
      </c>
      <c r="C18" s="6">
        <v>13.821281599059377</v>
      </c>
      <c r="D18" s="6">
        <v>15.866922584772873</v>
      </c>
      <c r="E18" s="6">
        <v>12.036141451791739</v>
      </c>
      <c r="F18" s="8">
        <v>3.880672268907563</v>
      </c>
      <c r="G18" s="10">
        <v>39330.380571428599</v>
      </c>
      <c r="H18" s="10">
        <v>16685.806487394955</v>
      </c>
      <c r="J18" s="44" t="s">
        <v>72</v>
      </c>
      <c r="K18" s="49">
        <v>567.1106292479127</v>
      </c>
      <c r="M18" s="44" t="s">
        <v>72</v>
      </c>
      <c r="N18" s="49">
        <v>458.15236597068019</v>
      </c>
    </row>
    <row r="19" spans="2:14" ht="15.75" thickBot="1" x14ac:dyDescent="0.3">
      <c r="B19" s="5" t="s">
        <v>14</v>
      </c>
      <c r="C19" s="6">
        <v>15.764477828931428</v>
      </c>
      <c r="D19" s="6">
        <v>18.405605840453941</v>
      </c>
      <c r="E19" s="6">
        <v>13.382674691649903</v>
      </c>
      <c r="F19" s="8">
        <v>4.0917030567685586</v>
      </c>
      <c r="G19" s="10">
        <v>36129.929992721984</v>
      </c>
      <c r="H19" s="10">
        <v>19113.137631004389</v>
      </c>
      <c r="J19" s="45" t="s">
        <v>73</v>
      </c>
      <c r="K19" s="100">
        <v>32</v>
      </c>
      <c r="M19" s="45" t="s">
        <v>73</v>
      </c>
      <c r="N19" s="100">
        <v>32</v>
      </c>
    </row>
    <row r="20" spans="2:14" x14ac:dyDescent="0.25">
      <c r="B20" s="5" t="s">
        <v>15</v>
      </c>
      <c r="C20" s="6">
        <v>16.433444751090573</v>
      </c>
      <c r="D20" s="6">
        <v>16.992077958496914</v>
      </c>
      <c r="E20" s="6">
        <v>15.954167481166262</v>
      </c>
      <c r="F20" s="8">
        <v>3.7757142857142858</v>
      </c>
      <c r="G20" s="10">
        <v>28257.322199999977</v>
      </c>
      <c r="H20" s="10">
        <v>13552.408200000003</v>
      </c>
      <c r="J20" s="103" t="s">
        <v>109</v>
      </c>
      <c r="K20" s="104">
        <f>+K11/K7</f>
        <v>0.15830116464539778</v>
      </c>
      <c r="M20" s="104" t="s">
        <v>109</v>
      </c>
      <c r="N20" s="104">
        <f>+N11/N7</f>
        <v>0.18501549583539742</v>
      </c>
    </row>
    <row r="21" spans="2:14" x14ac:dyDescent="0.25">
      <c r="B21" s="5" t="s">
        <v>16</v>
      </c>
      <c r="C21" s="6">
        <v>18.575386568018946</v>
      </c>
      <c r="D21" s="6">
        <v>20.960094824180167</v>
      </c>
      <c r="E21" s="6">
        <v>16.45976340002921</v>
      </c>
      <c r="F21" s="8">
        <v>3.8344827586206898</v>
      </c>
      <c r="G21" s="10">
        <v>31014.640011494212</v>
      </c>
      <c r="H21" s="10">
        <v>13199.731402298859</v>
      </c>
    </row>
    <row r="22" spans="2:14" x14ac:dyDescent="0.25">
      <c r="B22" s="5" t="s">
        <v>17</v>
      </c>
      <c r="C22" s="6">
        <v>13.735266224088877</v>
      </c>
      <c r="D22" s="6">
        <v>14.557437705960572</v>
      </c>
      <c r="E22" s="6">
        <v>13.00999592003264</v>
      </c>
      <c r="F22" s="8">
        <v>3.9019607843137254</v>
      </c>
      <c r="G22" s="10">
        <v>29043.369534313752</v>
      </c>
      <c r="H22" s="10">
        <v>12337.945637254901</v>
      </c>
    </row>
    <row r="23" spans="2:14" x14ac:dyDescent="0.25">
      <c r="B23" s="5" t="s">
        <v>18</v>
      </c>
      <c r="C23" s="6">
        <v>22.438166172634979</v>
      </c>
      <c r="D23" s="6">
        <v>23.653795292250727</v>
      </c>
      <c r="E23" s="6">
        <v>21.13345728600423</v>
      </c>
      <c r="F23" s="8">
        <v>3.6788321167883211</v>
      </c>
      <c r="G23" s="10">
        <v>43036.970632603377</v>
      </c>
      <c r="H23" s="10">
        <v>20179.586131386859</v>
      </c>
    </row>
    <row r="24" spans="2:14" x14ac:dyDescent="0.25">
      <c r="B24" s="5" t="s">
        <v>19</v>
      </c>
      <c r="C24" s="6">
        <v>17.087016942136543</v>
      </c>
      <c r="D24" s="6">
        <v>18.232001122736982</v>
      </c>
      <c r="E24" s="6">
        <v>16.055090998524349</v>
      </c>
      <c r="F24" s="8">
        <v>4.1056137012369174</v>
      </c>
      <c r="G24" s="10">
        <v>24505.227982873399</v>
      </c>
      <c r="H24" s="10">
        <v>10363.720294957182</v>
      </c>
    </row>
    <row r="25" spans="2:14" x14ac:dyDescent="0.25">
      <c r="B25" s="5" t="s">
        <v>20</v>
      </c>
      <c r="C25" s="6">
        <v>11.564978604248488</v>
      </c>
      <c r="D25" s="6">
        <v>13.307104836843322</v>
      </c>
      <c r="E25" s="6">
        <v>10.034810153384885</v>
      </c>
      <c r="F25" s="8">
        <v>4.2190332326283988</v>
      </c>
      <c r="G25" s="10">
        <v>25898.941888217534</v>
      </c>
      <c r="H25" s="10">
        <v>12788.819410876133</v>
      </c>
    </row>
    <row r="26" spans="2:14" x14ac:dyDescent="0.25">
      <c r="B26" s="5" t="s">
        <v>21</v>
      </c>
      <c r="C26" s="6">
        <v>14.301853848919016</v>
      </c>
      <c r="D26" s="6">
        <v>16.910658594753258</v>
      </c>
      <c r="E26" s="6">
        <v>12.020279810037222</v>
      </c>
      <c r="F26" s="8">
        <v>3.918141592920354</v>
      </c>
      <c r="G26" s="10">
        <v>37219.76323008848</v>
      </c>
      <c r="H26" s="10">
        <v>17269.889026548663</v>
      </c>
    </row>
    <row r="27" spans="2:14" x14ac:dyDescent="0.25">
      <c r="B27" s="5" t="s">
        <v>22</v>
      </c>
      <c r="C27" s="6">
        <v>22.60973589767185</v>
      </c>
      <c r="D27" s="6">
        <v>24.565871729567029</v>
      </c>
      <c r="E27" s="6">
        <v>20.678462030814245</v>
      </c>
      <c r="F27" s="8">
        <v>3.5485714285714285</v>
      </c>
      <c r="G27" s="10">
        <v>38696.081228571464</v>
      </c>
      <c r="H27" s="10">
        <v>17300.799571428572</v>
      </c>
    </row>
    <row r="28" spans="2:14" x14ac:dyDescent="0.25">
      <c r="B28" s="5" t="s">
        <v>23</v>
      </c>
      <c r="C28" s="6">
        <v>15.553419644718252</v>
      </c>
      <c r="D28" s="6">
        <v>17.216232586311328</v>
      </c>
      <c r="E28" s="6">
        <v>14.030923489873333</v>
      </c>
      <c r="F28" s="8">
        <v>4.1558441558441555</v>
      </c>
      <c r="G28" s="10">
        <v>26418.792615955459</v>
      </c>
      <c r="H28" s="10">
        <v>10863.842467532477</v>
      </c>
    </row>
    <row r="29" spans="2:14" x14ac:dyDescent="0.25">
      <c r="B29" s="5" t="s">
        <v>24</v>
      </c>
      <c r="C29" s="6">
        <v>14.02138008639152</v>
      </c>
      <c r="D29" s="6">
        <v>15.278088839119075</v>
      </c>
      <c r="E29" s="6">
        <v>12.832061608026001</v>
      </c>
      <c r="F29" s="8">
        <v>3.7008733624454146</v>
      </c>
      <c r="G29" s="10">
        <v>34885.479825327551</v>
      </c>
      <c r="H29" s="10">
        <v>15107.348340611354</v>
      </c>
    </row>
    <row r="30" spans="2:14" x14ac:dyDescent="0.25">
      <c r="B30" s="5" t="s">
        <v>25</v>
      </c>
      <c r="C30" s="6">
        <v>14.976428023243065</v>
      </c>
      <c r="D30" s="6">
        <v>16.457694389319862</v>
      </c>
      <c r="E30" s="6">
        <v>13.574873042290786</v>
      </c>
      <c r="F30" s="8">
        <v>3.7750385208012327</v>
      </c>
      <c r="G30" s="10">
        <v>39646.418258859791</v>
      </c>
      <c r="H30" s="10">
        <v>17130.601201848996</v>
      </c>
    </row>
    <row r="31" spans="2:14" x14ac:dyDescent="0.25">
      <c r="B31" s="5" t="s">
        <v>26</v>
      </c>
      <c r="C31" s="6">
        <v>13.177797983137708</v>
      </c>
      <c r="D31" s="6">
        <v>14.317198935462409</v>
      </c>
      <c r="E31" s="6">
        <v>12.052251068024976</v>
      </c>
      <c r="F31" s="8">
        <v>3.8521560574948666</v>
      </c>
      <c r="G31" s="10">
        <v>29358.442032854218</v>
      </c>
      <c r="H31" s="10">
        <v>15562.879958932243</v>
      </c>
    </row>
    <row r="32" spans="2:14" x14ac:dyDescent="0.25">
      <c r="B32" s="5" t="s">
        <v>27</v>
      </c>
      <c r="C32" s="6">
        <v>11.281326620374703</v>
      </c>
      <c r="D32" s="6">
        <v>12.58430819647144</v>
      </c>
      <c r="E32" s="6">
        <v>10.023541528728021</v>
      </c>
      <c r="F32" s="8">
        <v>3.4874551971326166</v>
      </c>
      <c r="G32" s="10">
        <v>31174.396039426541</v>
      </c>
      <c r="H32" s="10">
        <v>16066.279032258069</v>
      </c>
    </row>
    <row r="33" spans="2:8" x14ac:dyDescent="0.25">
      <c r="B33" s="5" t="s">
        <v>28</v>
      </c>
      <c r="C33" s="6">
        <v>13.520378440099737</v>
      </c>
      <c r="D33" s="6">
        <v>16.262440815537733</v>
      </c>
      <c r="E33" s="6">
        <v>10.965563808237677</v>
      </c>
      <c r="F33" s="8">
        <v>4.0815789473684214</v>
      </c>
      <c r="G33" s="10">
        <v>26839.707815789501</v>
      </c>
      <c r="H33" s="10">
        <v>11786.719552631583</v>
      </c>
    </row>
    <row r="34" spans="2:8" x14ac:dyDescent="0.25">
      <c r="B34" s="5" t="s">
        <v>29</v>
      </c>
      <c r="C34" s="6">
        <v>13.631327935722666</v>
      </c>
      <c r="D34" s="6">
        <v>15.058572466400291</v>
      </c>
      <c r="E34" s="6">
        <v>12.313935863316638</v>
      </c>
      <c r="F34" s="8">
        <v>3.6581291759465477</v>
      </c>
      <c r="G34" s="10">
        <v>31122.932082405347</v>
      </c>
      <c r="H34" s="10">
        <v>14751.512572383104</v>
      </c>
    </row>
    <row r="35" spans="2:8" x14ac:dyDescent="0.25">
      <c r="B35" s="5" t="s">
        <v>30</v>
      </c>
      <c r="C35" s="6">
        <v>16.326352403545282</v>
      </c>
      <c r="D35" s="6">
        <v>18.717167319692351</v>
      </c>
      <c r="E35" s="6">
        <v>13.921648762260626</v>
      </c>
      <c r="F35" s="8">
        <v>3.8429569694740713</v>
      </c>
      <c r="G35" s="10">
        <v>31613.929573372588</v>
      </c>
      <c r="H35" s="10">
        <v>14840.839889665305</v>
      </c>
    </row>
    <row r="36" spans="2:8" x14ac:dyDescent="0.25">
      <c r="B36" s="5" t="s">
        <v>31</v>
      </c>
      <c r="C36" s="6">
        <v>15.949010914051842</v>
      </c>
      <c r="D36" s="6">
        <v>18.140610126467521</v>
      </c>
      <c r="E36" s="6">
        <v>14.003460625326948</v>
      </c>
      <c r="F36" s="8">
        <v>3.7223529411764704</v>
      </c>
      <c r="G36" s="10">
        <v>25361.15195294116</v>
      </c>
      <c r="H36" s="10">
        <v>9680.360964705882</v>
      </c>
    </row>
  </sheetData>
  <mergeCells count="1">
    <mergeCell ref="C2:E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51999-7760-443E-A8E4-D1AC5B2CC83A}">
  <sheetPr>
    <tabColor theme="0" tint="-0.249977111117893"/>
  </sheetPr>
  <dimension ref="B1:H36"/>
  <sheetViews>
    <sheetView workbookViewId="0">
      <selection activeCell="J31" sqref="J31"/>
    </sheetView>
  </sheetViews>
  <sheetFormatPr baseColWidth="10" defaultRowHeight="15" x14ac:dyDescent="0.25"/>
  <cols>
    <col min="1" max="1" width="4.7109375" style="1" customWidth="1"/>
    <col min="2" max="2" width="20.7109375" style="1" customWidth="1"/>
    <col min="3" max="3" width="11.42578125" style="1"/>
    <col min="4" max="4" width="14.140625" style="1" customWidth="1"/>
    <col min="5" max="5" width="14.85546875" style="1" customWidth="1"/>
    <col min="6" max="8" width="11.42578125" style="1"/>
    <col min="9" max="9" width="6.5703125" style="1" customWidth="1"/>
    <col min="10" max="16384" width="11.42578125" style="1"/>
  </cols>
  <sheetData>
    <row r="1" spans="2:8" ht="15.75" thickBot="1" x14ac:dyDescent="0.3"/>
    <row r="2" spans="2:8" ht="31.5" customHeight="1" thickTop="1" thickBot="1" x14ac:dyDescent="0.3">
      <c r="C2" s="172" t="s">
        <v>35</v>
      </c>
      <c r="D2" s="173"/>
      <c r="E2" s="173"/>
      <c r="F2" s="102" t="s">
        <v>118</v>
      </c>
      <c r="G2" s="102" t="s">
        <v>119</v>
      </c>
      <c r="H2" s="102" t="s">
        <v>120</v>
      </c>
    </row>
    <row r="3" spans="2:8" ht="16.5" thickTop="1" thickBot="1" x14ac:dyDescent="0.3">
      <c r="C3" s="2">
        <v>7</v>
      </c>
      <c r="D3" s="2">
        <v>8</v>
      </c>
      <c r="E3" s="2">
        <v>9</v>
      </c>
      <c r="F3" s="2">
        <v>30</v>
      </c>
      <c r="G3" s="2">
        <v>31</v>
      </c>
      <c r="H3" s="2">
        <v>32</v>
      </c>
    </row>
    <row r="4" spans="2:8" s="14" customFormat="1" ht="24" customHeight="1" thickTop="1" x14ac:dyDescent="0.25">
      <c r="C4" s="13" t="s">
        <v>43</v>
      </c>
      <c r="D4" s="13" t="s">
        <v>44</v>
      </c>
      <c r="E4" s="13" t="s">
        <v>45</v>
      </c>
      <c r="F4" s="13"/>
      <c r="G4" s="13"/>
      <c r="H4" s="13"/>
    </row>
    <row r="5" spans="2:8" x14ac:dyDescent="0.25">
      <c r="B5" s="5" t="s">
        <v>0</v>
      </c>
      <c r="C5" s="6">
        <v>14.432816071213761</v>
      </c>
      <c r="D5" s="6">
        <v>14.842216518194173</v>
      </c>
      <c r="E5" s="6">
        <v>14.057890855457227</v>
      </c>
      <c r="F5" s="7">
        <v>4.1987767584097861</v>
      </c>
      <c r="G5" s="9">
        <v>36182.027247706435</v>
      </c>
      <c r="H5" s="9">
        <v>17240.779480122317</v>
      </c>
    </row>
    <row r="6" spans="2:8" x14ac:dyDescent="0.25">
      <c r="B6" s="5" t="s">
        <v>1</v>
      </c>
      <c r="C6" s="6">
        <v>18.602867098610815</v>
      </c>
      <c r="D6" s="6">
        <v>20.198867353232529</v>
      </c>
      <c r="E6" s="6">
        <v>17.041506673980617</v>
      </c>
      <c r="F6" s="8">
        <v>3.7242063492063493</v>
      </c>
      <c r="G6" s="10">
        <v>45221.181230158683</v>
      </c>
      <c r="H6" s="10">
        <v>23677.661031746025</v>
      </c>
    </row>
    <row r="7" spans="2:8" x14ac:dyDescent="0.25">
      <c r="B7" s="5" t="s">
        <v>2</v>
      </c>
      <c r="C7" s="6">
        <v>17.514048702167514</v>
      </c>
      <c r="D7" s="6">
        <v>19.479587258860477</v>
      </c>
      <c r="E7" s="6">
        <v>15.571517247494901</v>
      </c>
      <c r="F7" s="8">
        <v>3.6555183946488294</v>
      </c>
      <c r="G7" s="10">
        <v>44680.219899665506</v>
      </c>
      <c r="H7" s="10">
        <v>20040.814949832784</v>
      </c>
    </row>
    <row r="8" spans="2:8" x14ac:dyDescent="0.25">
      <c r="B8" s="5" t="s">
        <v>3</v>
      </c>
      <c r="C8" s="6">
        <v>16.229376116579676</v>
      </c>
      <c r="D8" s="6">
        <v>17.971704720549095</v>
      </c>
      <c r="E8" s="6">
        <v>14.485948559814984</v>
      </c>
      <c r="F8" s="8">
        <v>3.7939110070257613</v>
      </c>
      <c r="G8" s="10">
        <v>31883.900983606589</v>
      </c>
      <c r="H8" s="10">
        <v>14993.357119437929</v>
      </c>
    </row>
    <row r="9" spans="2:8" x14ac:dyDescent="0.25">
      <c r="B9" s="5" t="s">
        <v>4</v>
      </c>
      <c r="C9" s="6">
        <v>16.292763667107252</v>
      </c>
      <c r="D9" s="6">
        <v>16.478274152233684</v>
      </c>
      <c r="E9" s="6">
        <v>16.102206343842031</v>
      </c>
      <c r="F9" s="8">
        <v>4.2117647058823531</v>
      </c>
      <c r="G9" s="10">
        <v>24020.06253119426</v>
      </c>
      <c r="H9" s="10">
        <v>11757.423386809265</v>
      </c>
    </row>
    <row r="10" spans="2:8" x14ac:dyDescent="0.25">
      <c r="B10" s="5" t="s">
        <v>5</v>
      </c>
      <c r="C10" s="6">
        <v>18.020135038346705</v>
      </c>
      <c r="D10" s="6">
        <v>19.833258747285896</v>
      </c>
      <c r="E10" s="6">
        <v>16.308972594168438</v>
      </c>
      <c r="F10" s="8">
        <v>3.4760765550239237</v>
      </c>
      <c r="G10" s="10">
        <v>29311.58750000002</v>
      </c>
      <c r="H10" s="10">
        <v>14469.16959330144</v>
      </c>
    </row>
    <row r="11" spans="2:8" x14ac:dyDescent="0.25">
      <c r="B11" s="5" t="s">
        <v>6</v>
      </c>
      <c r="C11" s="6">
        <v>17.56403813622304</v>
      </c>
      <c r="D11" s="6">
        <v>19.929979920712558</v>
      </c>
      <c r="E11" s="6">
        <v>15.159184760889836</v>
      </c>
      <c r="F11" s="8">
        <v>3.4587352625937835</v>
      </c>
      <c r="G11" s="10">
        <v>53345.911318327911</v>
      </c>
      <c r="H11" s="10">
        <v>26301.821125401981</v>
      </c>
    </row>
    <row r="12" spans="2:8" x14ac:dyDescent="0.25">
      <c r="B12" s="5" t="s">
        <v>7</v>
      </c>
      <c r="C12" s="6">
        <v>17.653162600728557</v>
      </c>
      <c r="D12" s="6">
        <v>19.988614219088699</v>
      </c>
      <c r="E12" s="6">
        <v>15.27861261381598</v>
      </c>
      <c r="F12" s="8">
        <v>3.7890070921985815</v>
      </c>
      <c r="G12" s="10">
        <v>36131.594946808502</v>
      </c>
      <c r="H12" s="10">
        <v>17273.375656028373</v>
      </c>
    </row>
    <row r="13" spans="2:8" x14ac:dyDescent="0.25">
      <c r="B13" s="5" t="s">
        <v>8</v>
      </c>
      <c r="C13" s="6">
        <v>12.741384953476411</v>
      </c>
      <c r="D13" s="6">
        <v>15.045871559633028</v>
      </c>
      <c r="E13" s="6">
        <v>10.57831762146483</v>
      </c>
      <c r="F13" s="8">
        <v>3.5096952908587258</v>
      </c>
      <c r="G13" s="10">
        <v>39217.246121883676</v>
      </c>
      <c r="H13" s="10">
        <v>18467.926426592803</v>
      </c>
    </row>
    <row r="14" spans="2:8" x14ac:dyDescent="0.25">
      <c r="B14" s="5" t="s">
        <v>9</v>
      </c>
      <c r="C14" s="6">
        <v>19.130825762039134</v>
      </c>
      <c r="D14" s="6">
        <v>20.89984552008239</v>
      </c>
      <c r="E14" s="6">
        <v>17.486387841799797</v>
      </c>
      <c r="F14" s="8">
        <v>3.9235412474849096</v>
      </c>
      <c r="G14" s="10">
        <v>26814.53370221327</v>
      </c>
      <c r="H14" s="10">
        <v>11927.632414486921</v>
      </c>
    </row>
    <row r="15" spans="2:8" x14ac:dyDescent="0.25">
      <c r="B15" s="5" t="s">
        <v>10</v>
      </c>
      <c r="C15" s="6">
        <v>17.443580504456666</v>
      </c>
      <c r="D15" s="6">
        <v>19.676273087160364</v>
      </c>
      <c r="E15" s="6">
        <v>15.480475664373879</v>
      </c>
      <c r="F15" s="8">
        <v>4.1083640189374018</v>
      </c>
      <c r="G15" s="10">
        <v>28996.359268805896</v>
      </c>
      <c r="H15" s="10">
        <v>14250.939594950021</v>
      </c>
    </row>
    <row r="16" spans="2:8" x14ac:dyDescent="0.25">
      <c r="B16" s="5" t="s">
        <v>11</v>
      </c>
      <c r="C16" s="6">
        <v>14.132582731663117</v>
      </c>
      <c r="D16" s="6">
        <v>15.950504801772963</v>
      </c>
      <c r="E16" s="6">
        <v>12.522042649117385</v>
      </c>
      <c r="F16" s="8">
        <v>4.2361751152073737</v>
      </c>
      <c r="G16" s="10">
        <v>21716.394101382448</v>
      </c>
      <c r="H16" s="10">
        <v>8480.1742281106017</v>
      </c>
    </row>
    <row r="17" spans="2:8" x14ac:dyDescent="0.25">
      <c r="B17" s="5" t="s">
        <v>12</v>
      </c>
      <c r="C17" s="6">
        <v>16.329656558021107</v>
      </c>
      <c r="D17" s="6">
        <v>19.331747224309208</v>
      </c>
      <c r="E17" s="6">
        <v>13.596199524940618</v>
      </c>
      <c r="F17" s="8">
        <v>4.2709551656920075</v>
      </c>
      <c r="G17" s="10">
        <v>27924.532612085779</v>
      </c>
      <c r="H17" s="10">
        <v>13978.847933723202</v>
      </c>
    </row>
    <row r="18" spans="2:8" x14ac:dyDescent="0.25">
      <c r="B18" s="5" t="s">
        <v>13</v>
      </c>
      <c r="C18" s="6">
        <v>13.821281599059377</v>
      </c>
      <c r="D18" s="6">
        <v>15.866922584772873</v>
      </c>
      <c r="E18" s="6">
        <v>12.036141451791739</v>
      </c>
      <c r="F18" s="8">
        <v>3.880672268907563</v>
      </c>
      <c r="G18" s="10">
        <v>39330.380571428599</v>
      </c>
      <c r="H18" s="10">
        <v>16685.806487394955</v>
      </c>
    </row>
    <row r="19" spans="2:8" x14ac:dyDescent="0.25">
      <c r="B19" s="5" t="s">
        <v>14</v>
      </c>
      <c r="C19" s="6">
        <v>15.764477828931428</v>
      </c>
      <c r="D19" s="6">
        <v>18.405605840453941</v>
      </c>
      <c r="E19" s="6">
        <v>13.382674691649903</v>
      </c>
      <c r="F19" s="8">
        <v>4.0917030567685586</v>
      </c>
      <c r="G19" s="10">
        <v>36129.929992721984</v>
      </c>
      <c r="H19" s="10">
        <v>19113.137631004389</v>
      </c>
    </row>
    <row r="20" spans="2:8" x14ac:dyDescent="0.25">
      <c r="B20" s="5" t="s">
        <v>15</v>
      </c>
      <c r="C20" s="6">
        <v>16.433444751090573</v>
      </c>
      <c r="D20" s="6">
        <v>16.992077958496914</v>
      </c>
      <c r="E20" s="6">
        <v>15.954167481166262</v>
      </c>
      <c r="F20" s="8">
        <v>3.7757142857142858</v>
      </c>
      <c r="G20" s="10">
        <v>28257.322199999977</v>
      </c>
      <c r="H20" s="10">
        <v>13552.408200000003</v>
      </c>
    </row>
    <row r="21" spans="2:8" x14ac:dyDescent="0.25">
      <c r="B21" s="5" t="s">
        <v>16</v>
      </c>
      <c r="C21" s="6">
        <v>18.575386568018946</v>
      </c>
      <c r="D21" s="6">
        <v>20.960094824180167</v>
      </c>
      <c r="E21" s="6">
        <v>16.45976340002921</v>
      </c>
      <c r="F21" s="8">
        <v>3.8344827586206898</v>
      </c>
      <c r="G21" s="10">
        <v>31014.640011494212</v>
      </c>
      <c r="H21" s="10">
        <v>13199.731402298859</v>
      </c>
    </row>
    <row r="22" spans="2:8" x14ac:dyDescent="0.25">
      <c r="B22" s="5" t="s">
        <v>17</v>
      </c>
      <c r="C22" s="6">
        <v>13.735266224088877</v>
      </c>
      <c r="D22" s="6">
        <v>14.557437705960572</v>
      </c>
      <c r="E22" s="6">
        <v>13.00999592003264</v>
      </c>
      <c r="F22" s="8">
        <v>3.9019607843137254</v>
      </c>
      <c r="G22" s="10">
        <v>29043.369534313752</v>
      </c>
      <c r="H22" s="10">
        <v>12337.945637254901</v>
      </c>
    </row>
    <row r="23" spans="2:8" x14ac:dyDescent="0.25">
      <c r="B23" s="5" t="s">
        <v>18</v>
      </c>
      <c r="C23" s="6">
        <v>22.438166172634979</v>
      </c>
      <c r="D23" s="6">
        <v>23.653795292250727</v>
      </c>
      <c r="E23" s="6">
        <v>21.13345728600423</v>
      </c>
      <c r="F23" s="8">
        <v>3.6788321167883211</v>
      </c>
      <c r="G23" s="10">
        <v>43036.970632603377</v>
      </c>
      <c r="H23" s="10">
        <v>20179.586131386859</v>
      </c>
    </row>
    <row r="24" spans="2:8" x14ac:dyDescent="0.25">
      <c r="B24" s="5" t="s">
        <v>19</v>
      </c>
      <c r="C24" s="6">
        <v>17.087016942136543</v>
      </c>
      <c r="D24" s="6">
        <v>18.232001122736982</v>
      </c>
      <c r="E24" s="6">
        <v>16.055090998524349</v>
      </c>
      <c r="F24" s="8">
        <v>4.1056137012369174</v>
      </c>
      <c r="G24" s="10">
        <v>24505.227982873399</v>
      </c>
      <c r="H24" s="10">
        <v>10363.720294957182</v>
      </c>
    </row>
    <row r="25" spans="2:8" x14ac:dyDescent="0.25">
      <c r="B25" s="5" t="s">
        <v>20</v>
      </c>
      <c r="C25" s="6">
        <v>11.564978604248488</v>
      </c>
      <c r="D25" s="6">
        <v>13.307104836843322</v>
      </c>
      <c r="E25" s="6">
        <v>10.034810153384885</v>
      </c>
      <c r="F25" s="8">
        <v>4.2190332326283988</v>
      </c>
      <c r="G25" s="10">
        <v>25898.941888217534</v>
      </c>
      <c r="H25" s="10">
        <v>12788.819410876133</v>
      </c>
    </row>
    <row r="26" spans="2:8" x14ac:dyDescent="0.25">
      <c r="B26" s="5" t="s">
        <v>21</v>
      </c>
      <c r="C26" s="6">
        <v>14.301853848919016</v>
      </c>
      <c r="D26" s="6">
        <v>16.910658594753258</v>
      </c>
      <c r="E26" s="6">
        <v>12.020279810037222</v>
      </c>
      <c r="F26" s="8">
        <v>3.918141592920354</v>
      </c>
      <c r="G26" s="10">
        <v>37219.76323008848</v>
      </c>
      <c r="H26" s="10">
        <v>17269.889026548663</v>
      </c>
    </row>
    <row r="27" spans="2:8" x14ac:dyDescent="0.25">
      <c r="B27" s="5" t="s">
        <v>22</v>
      </c>
      <c r="C27" s="6">
        <v>22.60973589767185</v>
      </c>
      <c r="D27" s="6">
        <v>24.565871729567029</v>
      </c>
      <c r="E27" s="6">
        <v>20.678462030814245</v>
      </c>
      <c r="F27" s="8">
        <v>3.5485714285714285</v>
      </c>
      <c r="G27" s="10">
        <v>38696.081228571464</v>
      </c>
      <c r="H27" s="10">
        <v>17300.799571428572</v>
      </c>
    </row>
    <row r="28" spans="2:8" x14ac:dyDescent="0.25">
      <c r="B28" s="5" t="s">
        <v>23</v>
      </c>
      <c r="C28" s="6">
        <v>15.553419644718252</v>
      </c>
      <c r="D28" s="6">
        <v>17.216232586311328</v>
      </c>
      <c r="E28" s="6">
        <v>14.030923489873333</v>
      </c>
      <c r="F28" s="8">
        <v>4.1558441558441555</v>
      </c>
      <c r="G28" s="10">
        <v>26418.792615955459</v>
      </c>
      <c r="H28" s="10">
        <v>10863.842467532477</v>
      </c>
    </row>
    <row r="29" spans="2:8" x14ac:dyDescent="0.25">
      <c r="B29" s="5" t="s">
        <v>24</v>
      </c>
      <c r="C29" s="6">
        <v>14.02138008639152</v>
      </c>
      <c r="D29" s="6">
        <v>15.278088839119075</v>
      </c>
      <c r="E29" s="6">
        <v>12.832061608026001</v>
      </c>
      <c r="F29" s="8">
        <v>3.7008733624454146</v>
      </c>
      <c r="G29" s="10">
        <v>34885.479825327551</v>
      </c>
      <c r="H29" s="10">
        <v>15107.348340611354</v>
      </c>
    </row>
    <row r="30" spans="2:8" x14ac:dyDescent="0.25">
      <c r="B30" s="5" t="s">
        <v>25</v>
      </c>
      <c r="C30" s="6">
        <v>14.976428023243065</v>
      </c>
      <c r="D30" s="6">
        <v>16.457694389319862</v>
      </c>
      <c r="E30" s="6">
        <v>13.574873042290786</v>
      </c>
      <c r="F30" s="8">
        <v>3.7750385208012327</v>
      </c>
      <c r="G30" s="10">
        <v>39646.418258859791</v>
      </c>
      <c r="H30" s="10">
        <v>17130.601201848996</v>
      </c>
    </row>
    <row r="31" spans="2:8" x14ac:dyDescent="0.25">
      <c r="B31" s="5" t="s">
        <v>26</v>
      </c>
      <c r="C31" s="6">
        <v>13.177797983137708</v>
      </c>
      <c r="D31" s="6">
        <v>14.317198935462409</v>
      </c>
      <c r="E31" s="6">
        <v>12.052251068024976</v>
      </c>
      <c r="F31" s="8">
        <v>3.8521560574948666</v>
      </c>
      <c r="G31" s="10">
        <v>29358.442032854218</v>
      </c>
      <c r="H31" s="10">
        <v>15562.879958932243</v>
      </c>
    </row>
    <row r="32" spans="2:8" x14ac:dyDescent="0.25">
      <c r="B32" s="5" t="s">
        <v>27</v>
      </c>
      <c r="C32" s="6">
        <v>11.281326620374703</v>
      </c>
      <c r="D32" s="6">
        <v>12.58430819647144</v>
      </c>
      <c r="E32" s="6">
        <v>10.023541528728021</v>
      </c>
      <c r="F32" s="8">
        <v>3.4874551971326166</v>
      </c>
      <c r="G32" s="10">
        <v>31174.396039426541</v>
      </c>
      <c r="H32" s="10">
        <v>16066.279032258069</v>
      </c>
    </row>
    <row r="33" spans="2:8" x14ac:dyDescent="0.25">
      <c r="B33" s="5" t="s">
        <v>28</v>
      </c>
      <c r="C33" s="6">
        <v>13.520378440099737</v>
      </c>
      <c r="D33" s="6">
        <v>16.262440815537733</v>
      </c>
      <c r="E33" s="6">
        <v>10.965563808237677</v>
      </c>
      <c r="F33" s="8">
        <v>4.0815789473684214</v>
      </c>
      <c r="G33" s="10">
        <v>26839.707815789501</v>
      </c>
      <c r="H33" s="10">
        <v>11786.719552631583</v>
      </c>
    </row>
    <row r="34" spans="2:8" x14ac:dyDescent="0.25">
      <c r="B34" s="5" t="s">
        <v>29</v>
      </c>
      <c r="C34" s="6">
        <v>13.631327935722666</v>
      </c>
      <c r="D34" s="6">
        <v>15.058572466400291</v>
      </c>
      <c r="E34" s="6">
        <v>12.313935863316638</v>
      </c>
      <c r="F34" s="8">
        <v>3.6581291759465477</v>
      </c>
      <c r="G34" s="10">
        <v>31122.932082405347</v>
      </c>
      <c r="H34" s="10">
        <v>14751.512572383104</v>
      </c>
    </row>
    <row r="35" spans="2:8" x14ac:dyDescent="0.25">
      <c r="B35" s="5" t="s">
        <v>30</v>
      </c>
      <c r="C35" s="6">
        <v>16.326352403545282</v>
      </c>
      <c r="D35" s="6">
        <v>18.717167319692351</v>
      </c>
      <c r="E35" s="6">
        <v>13.921648762260626</v>
      </c>
      <c r="F35" s="8">
        <v>3.8429569694740713</v>
      </c>
      <c r="G35" s="10">
        <v>31613.929573372588</v>
      </c>
      <c r="H35" s="10">
        <v>14840.839889665305</v>
      </c>
    </row>
    <row r="36" spans="2:8" x14ac:dyDescent="0.25">
      <c r="B36" s="5" t="s">
        <v>31</v>
      </c>
      <c r="C36" s="6">
        <v>15.949010914051842</v>
      </c>
      <c r="D36" s="6">
        <v>18.140610126467521</v>
      </c>
      <c r="E36" s="6">
        <v>14.003460625326948</v>
      </c>
      <c r="F36" s="8">
        <v>3.7223529411764704</v>
      </c>
      <c r="G36" s="10">
        <v>25361.15195294116</v>
      </c>
      <c r="H36" s="10">
        <v>9680.360964705882</v>
      </c>
    </row>
  </sheetData>
  <mergeCells count="1">
    <mergeCell ref="C2:E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71514-3DB1-4902-9D29-77D3F7647542}">
  <sheetPr>
    <tabColor theme="5" tint="-0.249977111117893"/>
  </sheetPr>
  <dimension ref="B3:R29"/>
  <sheetViews>
    <sheetView workbookViewId="0">
      <selection activeCell="J28" sqref="J28"/>
    </sheetView>
  </sheetViews>
  <sheetFormatPr baseColWidth="10" defaultRowHeight="15" x14ac:dyDescent="0.25"/>
  <cols>
    <col min="1" max="1" width="4.140625" style="1" customWidth="1"/>
    <col min="2" max="2" width="3.85546875" style="1" customWidth="1"/>
    <col min="3" max="3" width="11.42578125" style="1"/>
    <col min="4" max="4" width="14.140625" style="1" customWidth="1"/>
    <col min="5" max="5" width="12.7109375" style="1" customWidth="1"/>
    <col min="6" max="6" width="14.85546875" style="1" customWidth="1"/>
    <col min="7" max="7" width="2.7109375" style="1" customWidth="1"/>
    <col min="8" max="10" width="11.42578125" style="1"/>
    <col min="11" max="11" width="3.7109375" style="1" customWidth="1"/>
    <col min="12" max="12" width="16.85546875" style="1" customWidth="1"/>
    <col min="13" max="13" width="14.85546875" style="1" customWidth="1"/>
    <col min="14" max="14" width="10.28515625" style="1" customWidth="1"/>
    <col min="15" max="15" width="3.28515625" style="1" customWidth="1"/>
    <col min="16" max="16" width="18" style="1" customWidth="1"/>
    <col min="17" max="16384" width="11.42578125" style="1"/>
  </cols>
  <sheetData>
    <row r="3" spans="2:18" s="14" customFormat="1" ht="56.25" customHeight="1" x14ac:dyDescent="0.25">
      <c r="C3" s="39" t="s">
        <v>46</v>
      </c>
      <c r="D3" s="39" t="s">
        <v>75</v>
      </c>
      <c r="E3" s="39" t="s">
        <v>76</v>
      </c>
      <c r="F3" s="39" t="s">
        <v>127</v>
      </c>
      <c r="H3" s="167" t="s">
        <v>48</v>
      </c>
      <c r="I3" s="176"/>
      <c r="J3" s="177"/>
      <c r="L3" s="169" t="s">
        <v>110</v>
      </c>
      <c r="M3" s="170"/>
      <c r="N3" s="63"/>
      <c r="P3" s="174" t="s">
        <v>52</v>
      </c>
      <c r="Q3" s="175"/>
      <c r="R3" s="74"/>
    </row>
    <row r="4" spans="2:18" ht="15.75" thickBot="1" x14ac:dyDescent="0.3">
      <c r="B4" s="15">
        <v>1</v>
      </c>
      <c r="C4" s="15">
        <v>1999</v>
      </c>
      <c r="D4" s="15">
        <v>10</v>
      </c>
      <c r="E4" s="15">
        <v>28</v>
      </c>
      <c r="F4" s="56">
        <f>+E4/D4</f>
        <v>2.8</v>
      </c>
      <c r="H4" s="70" t="s">
        <v>78</v>
      </c>
      <c r="I4" s="71" t="s">
        <v>79</v>
      </c>
      <c r="J4" s="72" t="s">
        <v>128</v>
      </c>
      <c r="L4" s="41" t="s">
        <v>59</v>
      </c>
      <c r="M4" s="40"/>
      <c r="N4" s="24"/>
      <c r="P4" s="73" t="s">
        <v>60</v>
      </c>
    </row>
    <row r="5" spans="2:18" ht="17.25" thickTop="1" thickBot="1" x14ac:dyDescent="0.3">
      <c r="B5" s="15">
        <v>2</v>
      </c>
      <c r="C5" s="15">
        <v>2000</v>
      </c>
      <c r="D5" s="15">
        <v>11</v>
      </c>
      <c r="E5" s="15">
        <v>32</v>
      </c>
      <c r="F5" s="56">
        <f t="shared" ref="F5:F24" si="0">+E5/D5</f>
        <v>2.9090909090909092</v>
      </c>
      <c r="H5" s="16">
        <f>+D5/D4-1</f>
        <v>0.10000000000000009</v>
      </c>
      <c r="I5" s="16">
        <f>+E5/E4-1</f>
        <v>0.14285714285714279</v>
      </c>
      <c r="J5" s="16">
        <f>+F5/F4-1</f>
        <v>3.8961038961039085E-2</v>
      </c>
      <c r="L5" s="21">
        <f>+(D24/D4-1)/20</f>
        <v>5.5000000000000007E-2</v>
      </c>
      <c r="M5" s="21">
        <f>+(E24/E4-1)/20</f>
        <v>2.6785714285714291E-2</v>
      </c>
      <c r="N5" s="21">
        <f>+(F24/F4-1)/20</f>
        <v>-1.3435374149659863E-2</v>
      </c>
      <c r="P5" s="21">
        <f>+D24/D4-1</f>
        <v>1.1000000000000001</v>
      </c>
      <c r="Q5" s="21">
        <f>+E24/E4-1</f>
        <v>0.53571428571428581</v>
      </c>
      <c r="R5" s="21">
        <f>+F24/F4-1</f>
        <v>-0.26870748299319724</v>
      </c>
    </row>
    <row r="6" spans="2:18" ht="15.75" thickTop="1" x14ac:dyDescent="0.25">
      <c r="B6" s="15">
        <v>3</v>
      </c>
      <c r="C6" s="15">
        <v>2001</v>
      </c>
      <c r="D6" s="15">
        <v>12</v>
      </c>
      <c r="E6" s="15">
        <v>33</v>
      </c>
      <c r="F6" s="56">
        <f t="shared" si="0"/>
        <v>2.75</v>
      </c>
      <c r="H6" s="16">
        <f t="shared" ref="H6:H24" si="1">+D6/D5-1</f>
        <v>9.0909090909090828E-2</v>
      </c>
      <c r="I6" s="16">
        <f t="shared" ref="I6:I24" si="2">+E6/E5-1</f>
        <v>3.125E-2</v>
      </c>
      <c r="J6" s="16">
        <f t="shared" ref="J6:J24" si="3">+F6/F5-1</f>
        <v>-5.46875E-2</v>
      </c>
    </row>
    <row r="7" spans="2:18" x14ac:dyDescent="0.25">
      <c r="B7" s="15">
        <v>4</v>
      </c>
      <c r="C7" s="15">
        <v>2002</v>
      </c>
      <c r="D7" s="15">
        <v>13</v>
      </c>
      <c r="E7" s="15">
        <v>33</v>
      </c>
      <c r="F7" s="56">
        <f t="shared" si="0"/>
        <v>2.5384615384615383</v>
      </c>
      <c r="H7" s="16">
        <f t="shared" si="1"/>
        <v>8.3333333333333259E-2</v>
      </c>
      <c r="I7" s="16">
        <f t="shared" si="2"/>
        <v>0</v>
      </c>
      <c r="J7" s="16">
        <f t="shared" si="3"/>
        <v>-7.6923076923076983E-2</v>
      </c>
    </row>
    <row r="8" spans="2:18" x14ac:dyDescent="0.25">
      <c r="B8" s="15">
        <v>5</v>
      </c>
      <c r="C8" s="15">
        <v>2003</v>
      </c>
      <c r="D8" s="15">
        <v>13</v>
      </c>
      <c r="E8" s="15">
        <v>35</v>
      </c>
      <c r="F8" s="56">
        <f t="shared" si="0"/>
        <v>2.6923076923076925</v>
      </c>
      <c r="H8" s="16">
        <f t="shared" si="1"/>
        <v>0</v>
      </c>
      <c r="I8" s="16">
        <f t="shared" si="2"/>
        <v>6.0606060606060552E-2</v>
      </c>
      <c r="J8" s="16">
        <f t="shared" si="3"/>
        <v>6.0606060606060774E-2</v>
      </c>
      <c r="L8" s="64" t="s">
        <v>49</v>
      </c>
      <c r="M8" s="65"/>
      <c r="N8" s="66"/>
    </row>
    <row r="9" spans="2:18" x14ac:dyDescent="0.25">
      <c r="B9" s="15">
        <v>6</v>
      </c>
      <c r="C9" s="15">
        <v>2004</v>
      </c>
      <c r="D9" s="15">
        <v>14</v>
      </c>
      <c r="E9" s="15">
        <v>36</v>
      </c>
      <c r="F9" s="56">
        <f t="shared" si="0"/>
        <v>2.5714285714285716</v>
      </c>
      <c r="H9" s="16">
        <f t="shared" si="1"/>
        <v>7.6923076923076872E-2</v>
      </c>
      <c r="I9" s="16">
        <f t="shared" si="2"/>
        <v>2.857142857142847E-2</v>
      </c>
      <c r="J9" s="16">
        <f t="shared" si="3"/>
        <v>-4.4897959183673453E-2</v>
      </c>
      <c r="L9" s="67"/>
      <c r="M9" s="68"/>
      <c r="N9" s="69"/>
    </row>
    <row r="10" spans="2:18" x14ac:dyDescent="0.25">
      <c r="B10" s="15">
        <v>7</v>
      </c>
      <c r="C10" s="15">
        <v>2005</v>
      </c>
      <c r="D10" s="15">
        <v>14</v>
      </c>
      <c r="E10" s="15">
        <v>37</v>
      </c>
      <c r="F10" s="56">
        <f t="shared" si="0"/>
        <v>2.6428571428571428</v>
      </c>
      <c r="H10" s="16">
        <f t="shared" si="1"/>
        <v>0</v>
      </c>
      <c r="I10" s="16">
        <f t="shared" si="2"/>
        <v>2.7777777777777679E-2</v>
      </c>
      <c r="J10" s="16">
        <f t="shared" si="3"/>
        <v>2.7777777777777679E-2</v>
      </c>
      <c r="L10" s="58" t="s">
        <v>50</v>
      </c>
      <c r="M10" s="34"/>
      <c r="N10" s="59"/>
    </row>
    <row r="11" spans="2:18" x14ac:dyDescent="0.25">
      <c r="B11" s="15">
        <v>8</v>
      </c>
      <c r="C11" s="15">
        <v>2006</v>
      </c>
      <c r="D11" s="15">
        <v>15</v>
      </c>
      <c r="E11" s="15">
        <v>38</v>
      </c>
      <c r="F11" s="56">
        <f t="shared" si="0"/>
        <v>2.5333333333333332</v>
      </c>
      <c r="H11" s="16">
        <f t="shared" si="1"/>
        <v>7.1428571428571397E-2</v>
      </c>
      <c r="I11" s="16">
        <f t="shared" si="2"/>
        <v>2.7027027027026973E-2</v>
      </c>
      <c r="J11" s="16">
        <f t="shared" si="3"/>
        <v>-4.1441441441441462E-2</v>
      </c>
      <c r="L11" s="60" t="s">
        <v>51</v>
      </c>
      <c r="M11" s="61"/>
      <c r="N11" s="62"/>
    </row>
    <row r="12" spans="2:18" ht="15.75" thickBot="1" x14ac:dyDescent="0.3">
      <c r="B12" s="15">
        <v>9</v>
      </c>
      <c r="C12" s="15">
        <v>2007</v>
      </c>
      <c r="D12" s="15">
        <v>15</v>
      </c>
      <c r="E12" s="15">
        <v>38</v>
      </c>
      <c r="F12" s="56">
        <f t="shared" si="0"/>
        <v>2.5333333333333332</v>
      </c>
      <c r="H12" s="16">
        <f t="shared" si="1"/>
        <v>0</v>
      </c>
      <c r="I12" s="16">
        <f t="shared" si="2"/>
        <v>0</v>
      </c>
      <c r="J12" s="16">
        <f t="shared" si="3"/>
        <v>0</v>
      </c>
    </row>
    <row r="13" spans="2:18" ht="17.25" thickTop="1" thickBot="1" x14ac:dyDescent="0.3">
      <c r="B13" s="15">
        <v>10</v>
      </c>
      <c r="C13" s="15">
        <v>2008</v>
      </c>
      <c r="D13" s="15">
        <v>16</v>
      </c>
      <c r="E13" s="15">
        <v>40</v>
      </c>
      <c r="F13" s="56">
        <f t="shared" si="0"/>
        <v>2.5</v>
      </c>
      <c r="H13" s="16">
        <f t="shared" si="1"/>
        <v>6.6666666666666652E-2</v>
      </c>
      <c r="I13" s="16">
        <f t="shared" si="2"/>
        <v>5.2631578947368363E-2</v>
      </c>
      <c r="J13" s="16">
        <f t="shared" si="3"/>
        <v>-1.3157894736842035E-2</v>
      </c>
      <c r="L13" s="21">
        <f>+((D24/D4)^(1/20))-1</f>
        <v>3.77935441620183E-2</v>
      </c>
      <c r="M13" s="21">
        <f>+((E24/E4)^(1/20))-1</f>
        <v>2.1681480486959614E-2</v>
      </c>
      <c r="N13" s="21">
        <f>+((F24/F4)^(1/20))-1</f>
        <v>-1.5525307288424717E-2</v>
      </c>
    </row>
    <row r="14" spans="2:18" ht="15.75" thickTop="1" x14ac:dyDescent="0.25">
      <c r="B14" s="15">
        <v>11</v>
      </c>
      <c r="C14" s="15">
        <v>2009</v>
      </c>
      <c r="D14" s="15">
        <v>16</v>
      </c>
      <c r="E14" s="15">
        <v>41</v>
      </c>
      <c r="F14" s="56">
        <f t="shared" si="0"/>
        <v>2.5625</v>
      </c>
      <c r="H14" s="16">
        <f t="shared" si="1"/>
        <v>0</v>
      </c>
      <c r="I14" s="16">
        <f t="shared" si="2"/>
        <v>2.4999999999999911E-2</v>
      </c>
      <c r="J14" s="16">
        <f t="shared" si="3"/>
        <v>2.4999999999999911E-2</v>
      </c>
    </row>
    <row r="15" spans="2:18" x14ac:dyDescent="0.25">
      <c r="B15" s="15">
        <v>12</v>
      </c>
      <c r="C15" s="15">
        <v>2010</v>
      </c>
      <c r="D15" s="15">
        <v>17</v>
      </c>
      <c r="E15" s="15">
        <v>42</v>
      </c>
      <c r="F15" s="56">
        <f t="shared" si="0"/>
        <v>2.4705882352941178</v>
      </c>
      <c r="H15" s="16">
        <f t="shared" si="1"/>
        <v>6.25E-2</v>
      </c>
      <c r="I15" s="16">
        <f t="shared" si="2"/>
        <v>2.4390243902439046E-2</v>
      </c>
      <c r="J15" s="16">
        <f t="shared" si="3"/>
        <v>-3.5868005738880826E-2</v>
      </c>
    </row>
    <row r="16" spans="2:18" x14ac:dyDescent="0.25">
      <c r="B16" s="15">
        <v>13</v>
      </c>
      <c r="C16" s="15">
        <v>2011</v>
      </c>
      <c r="D16" s="15">
        <v>16</v>
      </c>
      <c r="E16" s="15">
        <v>41</v>
      </c>
      <c r="F16" s="56">
        <f t="shared" si="0"/>
        <v>2.5625</v>
      </c>
      <c r="H16" s="16">
        <f t="shared" si="1"/>
        <v>-5.8823529411764719E-2</v>
      </c>
      <c r="I16" s="16">
        <f t="shared" si="2"/>
        <v>-2.3809523809523836E-2</v>
      </c>
      <c r="J16" s="16">
        <f t="shared" si="3"/>
        <v>3.7202380952380931E-2</v>
      </c>
    </row>
    <row r="17" spans="2:12" x14ac:dyDescent="0.25">
      <c r="B17" s="15">
        <v>14</v>
      </c>
      <c r="C17" s="15">
        <v>2012</v>
      </c>
      <c r="D17" s="15">
        <v>19</v>
      </c>
      <c r="E17" s="15">
        <v>43</v>
      </c>
      <c r="F17" s="56">
        <f t="shared" si="0"/>
        <v>2.263157894736842</v>
      </c>
      <c r="H17" s="16">
        <f t="shared" si="1"/>
        <v>0.1875</v>
      </c>
      <c r="I17" s="16">
        <f t="shared" si="2"/>
        <v>4.8780487804878092E-2</v>
      </c>
      <c r="J17" s="16">
        <f t="shared" si="3"/>
        <v>-0.11681643132220798</v>
      </c>
      <c r="L17" s="17"/>
    </row>
    <row r="18" spans="2:12" x14ac:dyDescent="0.25">
      <c r="B18" s="15">
        <v>15</v>
      </c>
      <c r="C18" s="15">
        <v>2013</v>
      </c>
      <c r="D18" s="15">
        <v>20</v>
      </c>
      <c r="E18" s="15">
        <v>45</v>
      </c>
      <c r="F18" s="56">
        <f t="shared" si="0"/>
        <v>2.25</v>
      </c>
      <c r="H18" s="16">
        <f t="shared" si="1"/>
        <v>5.2631578947368363E-2</v>
      </c>
      <c r="I18" s="16">
        <f t="shared" si="2"/>
        <v>4.6511627906976827E-2</v>
      </c>
      <c r="J18" s="16">
        <f t="shared" si="3"/>
        <v>-5.8139534883721034E-3</v>
      </c>
    </row>
    <row r="19" spans="2:12" x14ac:dyDescent="0.25">
      <c r="B19" s="15">
        <v>16</v>
      </c>
      <c r="C19" s="15">
        <v>2014</v>
      </c>
      <c r="D19" s="15">
        <v>21</v>
      </c>
      <c r="E19" s="15">
        <v>46</v>
      </c>
      <c r="F19" s="56">
        <f t="shared" si="0"/>
        <v>2.1904761904761907</v>
      </c>
      <c r="H19" s="16">
        <f t="shared" si="1"/>
        <v>5.0000000000000044E-2</v>
      </c>
      <c r="I19" s="16">
        <f t="shared" si="2"/>
        <v>2.2222222222222143E-2</v>
      </c>
      <c r="J19" s="16">
        <f t="shared" si="3"/>
        <v>-2.6455026455026398E-2</v>
      </c>
    </row>
    <row r="20" spans="2:12" x14ac:dyDescent="0.25">
      <c r="B20" s="15">
        <v>17</v>
      </c>
      <c r="C20" s="15">
        <v>2015</v>
      </c>
      <c r="D20" s="15">
        <v>20</v>
      </c>
      <c r="E20" s="15">
        <v>43</v>
      </c>
      <c r="F20" s="56">
        <f t="shared" si="0"/>
        <v>2.15</v>
      </c>
      <c r="H20" s="16">
        <f t="shared" si="1"/>
        <v>-4.7619047619047672E-2</v>
      </c>
      <c r="I20" s="16">
        <f t="shared" si="2"/>
        <v>-6.5217391304347783E-2</v>
      </c>
      <c r="J20" s="16">
        <f t="shared" si="3"/>
        <v>-1.8478260869565388E-2</v>
      </c>
    </row>
    <row r="21" spans="2:12" x14ac:dyDescent="0.25">
      <c r="B21" s="15">
        <v>18</v>
      </c>
      <c r="C21" s="15">
        <v>2016</v>
      </c>
      <c r="D21" s="15">
        <v>21</v>
      </c>
      <c r="E21" s="15">
        <v>45</v>
      </c>
      <c r="F21" s="56">
        <f t="shared" si="0"/>
        <v>2.1428571428571428</v>
      </c>
      <c r="H21" s="16">
        <f t="shared" si="1"/>
        <v>5.0000000000000044E-2</v>
      </c>
      <c r="I21" s="16">
        <f t="shared" si="2"/>
        <v>4.6511627906976827E-2</v>
      </c>
      <c r="J21" s="16">
        <f t="shared" si="3"/>
        <v>-3.3222591362126463E-3</v>
      </c>
    </row>
    <row r="22" spans="2:12" x14ac:dyDescent="0.25">
      <c r="B22" s="15">
        <v>19</v>
      </c>
      <c r="C22" s="15">
        <v>2017</v>
      </c>
      <c r="D22" s="15">
        <v>22</v>
      </c>
      <c r="E22" s="15">
        <v>47</v>
      </c>
      <c r="F22" s="56">
        <f t="shared" si="0"/>
        <v>2.1363636363636362</v>
      </c>
      <c r="H22" s="16">
        <f t="shared" si="1"/>
        <v>4.7619047619047672E-2</v>
      </c>
      <c r="I22" s="16">
        <f t="shared" si="2"/>
        <v>4.4444444444444509E-2</v>
      </c>
      <c r="J22" s="16">
        <f t="shared" si="3"/>
        <v>-3.0303030303030498E-3</v>
      </c>
    </row>
    <row r="23" spans="2:12" x14ac:dyDescent="0.25">
      <c r="B23" s="15">
        <v>20</v>
      </c>
      <c r="C23" s="15">
        <v>2018</v>
      </c>
      <c r="D23" s="15">
        <v>24</v>
      </c>
      <c r="E23" s="15">
        <v>48</v>
      </c>
      <c r="F23" s="56">
        <f t="shared" si="0"/>
        <v>2</v>
      </c>
      <c r="H23" s="16">
        <f t="shared" si="1"/>
        <v>9.0909090909090828E-2</v>
      </c>
      <c r="I23" s="16">
        <f t="shared" si="2"/>
        <v>2.1276595744680771E-2</v>
      </c>
      <c r="J23" s="16">
        <f t="shared" si="3"/>
        <v>-6.3829787234042534E-2</v>
      </c>
    </row>
    <row r="24" spans="2:12" x14ac:dyDescent="0.25">
      <c r="B24" s="15">
        <v>21</v>
      </c>
      <c r="C24" s="15">
        <v>2019</v>
      </c>
      <c r="D24" s="15">
        <v>21</v>
      </c>
      <c r="E24" s="15">
        <v>43</v>
      </c>
      <c r="F24" s="56">
        <f t="shared" si="0"/>
        <v>2.0476190476190474</v>
      </c>
      <c r="H24" s="16">
        <f t="shared" si="1"/>
        <v>-0.125</v>
      </c>
      <c r="I24" s="16">
        <f t="shared" si="2"/>
        <v>-0.10416666666666663</v>
      </c>
      <c r="J24" s="16">
        <f t="shared" si="3"/>
        <v>2.3809523809523725E-2</v>
      </c>
    </row>
    <row r="25" spans="2:12" x14ac:dyDescent="0.25">
      <c r="B25" s="15"/>
      <c r="C25" s="15">
        <v>2020</v>
      </c>
      <c r="D25" s="15">
        <v>0</v>
      </c>
      <c r="E25" s="15">
        <v>0</v>
      </c>
      <c r="F25" s="56"/>
      <c r="H25" s="16"/>
      <c r="I25" s="16"/>
      <c r="J25" s="16"/>
    </row>
    <row r="26" spans="2:12" x14ac:dyDescent="0.25">
      <c r="B26" s="15"/>
      <c r="C26" s="15">
        <v>2021</v>
      </c>
      <c r="D26" s="15">
        <v>0</v>
      </c>
      <c r="E26" s="15">
        <v>0</v>
      </c>
      <c r="F26" s="56"/>
      <c r="H26" s="16"/>
      <c r="I26" s="16"/>
      <c r="J26" s="16"/>
    </row>
    <row r="27" spans="2:12" ht="15.75" thickBot="1" x14ac:dyDescent="0.3">
      <c r="B27" s="15"/>
      <c r="C27" s="15">
        <v>2022</v>
      </c>
      <c r="D27" s="15">
        <v>0</v>
      </c>
      <c r="E27" s="15">
        <v>0</v>
      </c>
      <c r="F27" s="56"/>
      <c r="H27" s="20"/>
      <c r="I27" s="20"/>
      <c r="J27" s="57"/>
    </row>
    <row r="28" spans="2:12" ht="17.25" thickTop="1" thickBot="1" x14ac:dyDescent="0.3">
      <c r="H28" s="23">
        <f>AVERAGE(H5:H24)</f>
        <v>3.9948893985271683E-2</v>
      </c>
      <c r="I28" s="23">
        <f>+AVERAGE(I5:I24)</f>
        <v>2.2833234196944236E-2</v>
      </c>
      <c r="J28" s="23">
        <f>+AVERAGE(J5:J24)</f>
        <v>-1.4568255872643137E-2</v>
      </c>
    </row>
    <row r="29" spans="2:12" ht="15.75" thickTop="1" x14ac:dyDescent="0.25"/>
  </sheetData>
  <mergeCells count="3">
    <mergeCell ref="L3:M3"/>
    <mergeCell ref="P3:Q3"/>
    <mergeCell ref="H3:J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95D86F-89C7-4B81-A897-9D4FAE751A78}">
  <sheetPr>
    <tabColor theme="5" tint="-0.249977111117893"/>
  </sheetPr>
  <dimension ref="B3:R29"/>
  <sheetViews>
    <sheetView workbookViewId="0">
      <selection activeCell="L26" sqref="L26"/>
    </sheetView>
  </sheetViews>
  <sheetFormatPr baseColWidth="10" defaultRowHeight="15" x14ac:dyDescent="0.25"/>
  <cols>
    <col min="1" max="1" width="4.140625" style="1" customWidth="1"/>
    <col min="2" max="2" width="3.85546875" style="1" customWidth="1"/>
    <col min="3" max="3" width="11.42578125" style="1"/>
    <col min="4" max="4" width="14.140625" style="1" customWidth="1"/>
    <col min="5" max="5" width="12.7109375" style="1" customWidth="1"/>
    <col min="6" max="6" width="14.85546875" style="1" customWidth="1"/>
    <col min="7" max="7" width="2.7109375" style="1" customWidth="1"/>
    <col min="8" max="10" width="11.42578125" style="1"/>
    <col min="11" max="11" width="3.7109375" style="1" customWidth="1"/>
    <col min="12" max="12" width="16.85546875" style="1" customWidth="1"/>
    <col min="13" max="13" width="14.85546875" style="1" customWidth="1"/>
    <col min="14" max="14" width="10.28515625" style="1" customWidth="1"/>
    <col min="15" max="15" width="3.28515625" style="1" customWidth="1"/>
    <col min="16" max="16" width="18" style="1" customWidth="1"/>
    <col min="17" max="16384" width="11.42578125" style="1"/>
  </cols>
  <sheetData>
    <row r="3" spans="2:18" s="14" customFormat="1" ht="56.25" customHeight="1" x14ac:dyDescent="0.25">
      <c r="C3" s="101" t="s">
        <v>46</v>
      </c>
      <c r="D3" s="101" t="s">
        <v>75</v>
      </c>
      <c r="E3" s="101" t="s">
        <v>76</v>
      </c>
      <c r="F3" s="101" t="s">
        <v>127</v>
      </c>
      <c r="H3" s="167" t="s">
        <v>48</v>
      </c>
      <c r="I3" s="176"/>
      <c r="J3" s="177"/>
      <c r="L3" s="169" t="s">
        <v>110</v>
      </c>
      <c r="M3" s="170"/>
      <c r="N3" s="63"/>
      <c r="P3" s="174" t="s">
        <v>52</v>
      </c>
      <c r="Q3" s="175"/>
      <c r="R3" s="74"/>
    </row>
    <row r="4" spans="2:18" ht="15.75" thickBot="1" x14ac:dyDescent="0.3">
      <c r="B4" s="15">
        <v>1</v>
      </c>
      <c r="C4" s="15">
        <v>1999</v>
      </c>
      <c r="D4" s="15">
        <v>10</v>
      </c>
      <c r="E4" s="15">
        <v>28</v>
      </c>
      <c r="F4" s="56">
        <f>+E4/D4</f>
        <v>2.8</v>
      </c>
      <c r="H4" s="70" t="s">
        <v>78</v>
      </c>
      <c r="I4" s="71" t="s">
        <v>79</v>
      </c>
      <c r="J4" s="72" t="s">
        <v>128</v>
      </c>
      <c r="L4" s="41" t="s">
        <v>59</v>
      </c>
      <c r="M4" s="40"/>
      <c r="N4" s="24"/>
      <c r="P4" s="73" t="s">
        <v>60</v>
      </c>
    </row>
    <row r="5" spans="2:18" ht="17.25" thickTop="1" thickBot="1" x14ac:dyDescent="0.3">
      <c r="B5" s="15">
        <v>2</v>
      </c>
      <c r="C5" s="15">
        <v>2000</v>
      </c>
      <c r="D5" s="15">
        <v>11</v>
      </c>
      <c r="E5" s="15">
        <v>32</v>
      </c>
      <c r="F5" s="56">
        <f t="shared" ref="F5:F24" si="0">+E5/D5</f>
        <v>2.9090909090909092</v>
      </c>
      <c r="H5" s="16"/>
      <c r="I5" s="16"/>
      <c r="J5" s="16"/>
      <c r="L5" s="21"/>
      <c r="M5" s="21"/>
      <c r="N5" s="21"/>
      <c r="P5" s="21"/>
      <c r="Q5" s="21"/>
      <c r="R5" s="21"/>
    </row>
    <row r="6" spans="2:18" ht="15.75" thickTop="1" x14ac:dyDescent="0.25">
      <c r="B6" s="15">
        <v>3</v>
      </c>
      <c r="C6" s="15">
        <v>2001</v>
      </c>
      <c r="D6" s="15">
        <v>12</v>
      </c>
      <c r="E6" s="15">
        <v>33</v>
      </c>
      <c r="F6" s="56">
        <f t="shared" si="0"/>
        <v>2.75</v>
      </c>
      <c r="H6" s="16"/>
      <c r="I6" s="16"/>
      <c r="J6" s="16"/>
    </row>
    <row r="7" spans="2:18" x14ac:dyDescent="0.25">
      <c r="B7" s="15">
        <v>4</v>
      </c>
      <c r="C7" s="15">
        <v>2002</v>
      </c>
      <c r="D7" s="15">
        <v>13</v>
      </c>
      <c r="E7" s="15">
        <v>33</v>
      </c>
      <c r="F7" s="56">
        <f t="shared" si="0"/>
        <v>2.5384615384615383</v>
      </c>
      <c r="H7" s="16"/>
      <c r="I7" s="16"/>
      <c r="J7" s="16"/>
    </row>
    <row r="8" spans="2:18" x14ac:dyDescent="0.25">
      <c r="B8" s="15">
        <v>5</v>
      </c>
      <c r="C8" s="15">
        <v>2003</v>
      </c>
      <c r="D8" s="15">
        <v>13</v>
      </c>
      <c r="E8" s="15">
        <v>35</v>
      </c>
      <c r="F8" s="56">
        <f t="shared" si="0"/>
        <v>2.6923076923076925</v>
      </c>
      <c r="H8" s="16"/>
      <c r="I8" s="16"/>
      <c r="J8" s="16"/>
      <c r="L8" s="64" t="s">
        <v>49</v>
      </c>
      <c r="M8" s="65"/>
      <c r="N8" s="66"/>
    </row>
    <row r="9" spans="2:18" x14ac:dyDescent="0.25">
      <c r="B9" s="15">
        <v>6</v>
      </c>
      <c r="C9" s="15">
        <v>2004</v>
      </c>
      <c r="D9" s="15">
        <v>14</v>
      </c>
      <c r="E9" s="15">
        <v>36</v>
      </c>
      <c r="F9" s="56">
        <f t="shared" si="0"/>
        <v>2.5714285714285716</v>
      </c>
      <c r="H9" s="16"/>
      <c r="I9" s="16"/>
      <c r="J9" s="16"/>
      <c r="L9" s="67"/>
      <c r="M9" s="68"/>
      <c r="N9" s="69"/>
    </row>
    <row r="10" spans="2:18" x14ac:dyDescent="0.25">
      <c r="B10" s="15">
        <v>7</v>
      </c>
      <c r="C10" s="15">
        <v>2005</v>
      </c>
      <c r="D10" s="15">
        <v>14</v>
      </c>
      <c r="E10" s="15">
        <v>37</v>
      </c>
      <c r="F10" s="56">
        <f t="shared" si="0"/>
        <v>2.6428571428571428</v>
      </c>
      <c r="H10" s="16"/>
      <c r="I10" s="16"/>
      <c r="J10" s="16"/>
      <c r="L10" s="58" t="s">
        <v>50</v>
      </c>
      <c r="M10" s="34"/>
      <c r="N10" s="59"/>
    </row>
    <row r="11" spans="2:18" x14ac:dyDescent="0.25">
      <c r="B11" s="15">
        <v>8</v>
      </c>
      <c r="C11" s="15">
        <v>2006</v>
      </c>
      <c r="D11" s="15">
        <v>15</v>
      </c>
      <c r="E11" s="15">
        <v>38</v>
      </c>
      <c r="F11" s="56">
        <f t="shared" si="0"/>
        <v>2.5333333333333332</v>
      </c>
      <c r="H11" s="16"/>
      <c r="I11" s="16"/>
      <c r="J11" s="16"/>
      <c r="L11" s="60" t="s">
        <v>51</v>
      </c>
      <c r="M11" s="61"/>
      <c r="N11" s="62"/>
    </row>
    <row r="12" spans="2:18" ht="15.75" thickBot="1" x14ac:dyDescent="0.3">
      <c r="B12" s="15">
        <v>9</v>
      </c>
      <c r="C12" s="15">
        <v>2007</v>
      </c>
      <c r="D12" s="15">
        <v>15</v>
      </c>
      <c r="E12" s="15">
        <v>38</v>
      </c>
      <c r="F12" s="56">
        <f t="shared" si="0"/>
        <v>2.5333333333333332</v>
      </c>
      <c r="H12" s="16"/>
      <c r="I12" s="16"/>
      <c r="J12" s="16"/>
    </row>
    <row r="13" spans="2:18" ht="17.25" thickTop="1" thickBot="1" x14ac:dyDescent="0.3">
      <c r="B13" s="15">
        <v>10</v>
      </c>
      <c r="C13" s="15">
        <v>2008</v>
      </c>
      <c r="D13" s="15">
        <v>16</v>
      </c>
      <c r="E13" s="15">
        <v>40</v>
      </c>
      <c r="F13" s="56">
        <f t="shared" si="0"/>
        <v>2.5</v>
      </c>
      <c r="H13" s="16"/>
      <c r="I13" s="16"/>
      <c r="J13" s="16"/>
      <c r="L13" s="21"/>
      <c r="M13" s="21"/>
      <c r="N13" s="21"/>
    </row>
    <row r="14" spans="2:18" ht="15.75" thickTop="1" x14ac:dyDescent="0.25">
      <c r="B14" s="15">
        <v>11</v>
      </c>
      <c r="C14" s="15">
        <v>2009</v>
      </c>
      <c r="D14" s="15">
        <v>16</v>
      </c>
      <c r="E14" s="15">
        <v>41</v>
      </c>
      <c r="F14" s="56">
        <f t="shared" si="0"/>
        <v>2.5625</v>
      </c>
      <c r="H14" s="16"/>
      <c r="I14" s="16"/>
      <c r="J14" s="16"/>
    </row>
    <row r="15" spans="2:18" x14ac:dyDescent="0.25">
      <c r="B15" s="15">
        <v>12</v>
      </c>
      <c r="C15" s="15">
        <v>2010</v>
      </c>
      <c r="D15" s="15">
        <v>17</v>
      </c>
      <c r="E15" s="15">
        <v>42</v>
      </c>
      <c r="F15" s="56">
        <f t="shared" si="0"/>
        <v>2.4705882352941178</v>
      </c>
      <c r="H15" s="16"/>
      <c r="I15" s="16"/>
      <c r="J15" s="16"/>
    </row>
    <row r="16" spans="2:18" x14ac:dyDescent="0.25">
      <c r="B16" s="15">
        <v>13</v>
      </c>
      <c r="C16" s="15">
        <v>2011</v>
      </c>
      <c r="D16" s="15">
        <v>16</v>
      </c>
      <c r="E16" s="15">
        <v>41</v>
      </c>
      <c r="F16" s="56">
        <f t="shared" si="0"/>
        <v>2.5625</v>
      </c>
      <c r="H16" s="16"/>
      <c r="I16" s="16"/>
      <c r="J16" s="16"/>
    </row>
    <row r="17" spans="2:12" x14ac:dyDescent="0.25">
      <c r="B17" s="15">
        <v>14</v>
      </c>
      <c r="C17" s="15">
        <v>2012</v>
      </c>
      <c r="D17" s="15">
        <v>19</v>
      </c>
      <c r="E17" s="15">
        <v>43</v>
      </c>
      <c r="F17" s="56">
        <f t="shared" si="0"/>
        <v>2.263157894736842</v>
      </c>
      <c r="H17" s="16"/>
      <c r="I17" s="16"/>
      <c r="J17" s="16"/>
      <c r="L17" s="17"/>
    </row>
    <row r="18" spans="2:12" x14ac:dyDescent="0.25">
      <c r="B18" s="15">
        <v>15</v>
      </c>
      <c r="C18" s="15">
        <v>2013</v>
      </c>
      <c r="D18" s="15">
        <v>20</v>
      </c>
      <c r="E18" s="15">
        <v>45</v>
      </c>
      <c r="F18" s="56">
        <f t="shared" si="0"/>
        <v>2.25</v>
      </c>
      <c r="H18" s="16"/>
      <c r="I18" s="16"/>
      <c r="J18" s="16"/>
    </row>
    <row r="19" spans="2:12" x14ac:dyDescent="0.25">
      <c r="B19" s="15">
        <v>16</v>
      </c>
      <c r="C19" s="15">
        <v>2014</v>
      </c>
      <c r="D19" s="15">
        <v>21</v>
      </c>
      <c r="E19" s="15">
        <v>46</v>
      </c>
      <c r="F19" s="56">
        <f t="shared" si="0"/>
        <v>2.1904761904761907</v>
      </c>
      <c r="H19" s="16"/>
      <c r="I19" s="16"/>
      <c r="J19" s="16"/>
    </row>
    <row r="20" spans="2:12" x14ac:dyDescent="0.25">
      <c r="B20" s="15">
        <v>17</v>
      </c>
      <c r="C20" s="15">
        <v>2015</v>
      </c>
      <c r="D20" s="15">
        <v>20</v>
      </c>
      <c r="E20" s="15">
        <v>43</v>
      </c>
      <c r="F20" s="56">
        <f t="shared" si="0"/>
        <v>2.15</v>
      </c>
      <c r="H20" s="16"/>
      <c r="I20" s="16"/>
      <c r="J20" s="16"/>
    </row>
    <row r="21" spans="2:12" x14ac:dyDescent="0.25">
      <c r="B21" s="15">
        <v>18</v>
      </c>
      <c r="C21" s="15">
        <v>2016</v>
      </c>
      <c r="D21" s="15">
        <v>21</v>
      </c>
      <c r="E21" s="15">
        <v>45</v>
      </c>
      <c r="F21" s="56">
        <f t="shared" si="0"/>
        <v>2.1428571428571428</v>
      </c>
      <c r="H21" s="16"/>
      <c r="I21" s="16"/>
      <c r="J21" s="16"/>
    </row>
    <row r="22" spans="2:12" x14ac:dyDescent="0.25">
      <c r="B22" s="15">
        <v>19</v>
      </c>
      <c r="C22" s="15">
        <v>2017</v>
      </c>
      <c r="D22" s="15">
        <v>22</v>
      </c>
      <c r="E22" s="15">
        <v>47</v>
      </c>
      <c r="F22" s="56">
        <f t="shared" si="0"/>
        <v>2.1363636363636362</v>
      </c>
      <c r="H22" s="16"/>
      <c r="I22" s="16"/>
      <c r="J22" s="16"/>
    </row>
    <row r="23" spans="2:12" x14ac:dyDescent="0.25">
      <c r="B23" s="15">
        <v>20</v>
      </c>
      <c r="C23" s="15">
        <v>2018</v>
      </c>
      <c r="D23" s="15">
        <v>24</v>
      </c>
      <c r="E23" s="15">
        <v>48</v>
      </c>
      <c r="F23" s="56">
        <f t="shared" si="0"/>
        <v>2</v>
      </c>
      <c r="H23" s="16"/>
      <c r="I23" s="16"/>
      <c r="J23" s="16"/>
    </row>
    <row r="24" spans="2:12" x14ac:dyDescent="0.25">
      <c r="B24" s="15">
        <v>21</v>
      </c>
      <c r="C24" s="15">
        <v>2019</v>
      </c>
      <c r="D24" s="15">
        <v>21</v>
      </c>
      <c r="E24" s="15">
        <v>43</v>
      </c>
      <c r="F24" s="56">
        <f t="shared" si="0"/>
        <v>2.0476190476190474</v>
      </c>
      <c r="H24" s="16"/>
      <c r="I24" s="16"/>
      <c r="J24" s="16"/>
    </row>
    <row r="25" spans="2:12" x14ac:dyDescent="0.25">
      <c r="B25" s="15"/>
      <c r="C25" s="15">
        <v>2020</v>
      </c>
      <c r="D25" s="15">
        <v>0</v>
      </c>
      <c r="E25" s="15">
        <v>0</v>
      </c>
      <c r="F25" s="56"/>
      <c r="H25" s="16"/>
      <c r="I25" s="16"/>
      <c r="J25" s="16"/>
    </row>
    <row r="26" spans="2:12" x14ac:dyDescent="0.25">
      <c r="B26" s="15"/>
      <c r="C26" s="15">
        <v>2021</v>
      </c>
      <c r="D26" s="15">
        <v>0</v>
      </c>
      <c r="E26" s="15">
        <v>0</v>
      </c>
      <c r="F26" s="56"/>
      <c r="H26" s="16"/>
      <c r="I26" s="16"/>
      <c r="J26" s="16"/>
    </row>
    <row r="27" spans="2:12" ht="15.75" thickBot="1" x14ac:dyDescent="0.3">
      <c r="B27" s="15"/>
      <c r="C27" s="15">
        <v>2022</v>
      </c>
      <c r="D27" s="15">
        <v>0</v>
      </c>
      <c r="E27" s="15">
        <v>0</v>
      </c>
      <c r="F27" s="56"/>
      <c r="H27" s="20"/>
      <c r="I27" s="20"/>
      <c r="J27" s="57"/>
    </row>
    <row r="28" spans="2:12" ht="17.25" thickTop="1" thickBot="1" x14ac:dyDescent="0.3">
      <c r="H28" s="23"/>
      <c r="I28" s="23"/>
      <c r="J28" s="23"/>
    </row>
    <row r="29" spans="2:12" ht="15.75" thickTop="1" x14ac:dyDescent="0.25"/>
  </sheetData>
  <mergeCells count="3">
    <mergeCell ref="H3:J3"/>
    <mergeCell ref="L3:M3"/>
    <mergeCell ref="P3:Q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B5D07-F9FB-43AE-A89D-F176BDFC04A4}">
  <sheetPr>
    <tabColor theme="4" tint="0.59999389629810485"/>
  </sheetPr>
  <dimension ref="B2:V28"/>
  <sheetViews>
    <sheetView workbookViewId="0">
      <selection activeCell="G3" sqref="G3"/>
    </sheetView>
  </sheetViews>
  <sheetFormatPr baseColWidth="10" defaultRowHeight="15" x14ac:dyDescent="0.25"/>
  <cols>
    <col min="1" max="1" width="2.85546875" style="1" customWidth="1"/>
    <col min="2" max="2" width="3.85546875" style="1" customWidth="1"/>
    <col min="3" max="3" width="11.42578125" style="1"/>
    <col min="4" max="4" width="12.28515625" style="1" customWidth="1"/>
    <col min="5" max="5" width="12.7109375" style="1" customWidth="1"/>
    <col min="6" max="6" width="14.85546875" style="1" customWidth="1"/>
    <col min="7" max="7" width="15.5703125" style="1" customWidth="1"/>
    <col min="8" max="8" width="2.7109375" style="1" customWidth="1"/>
    <col min="9" max="9" width="10" style="1" customWidth="1"/>
    <col min="10" max="10" width="9.42578125" style="1" customWidth="1"/>
    <col min="11" max="11" width="7.85546875" style="1" customWidth="1"/>
    <col min="12" max="12" width="8.7109375" style="1" customWidth="1"/>
    <col min="13" max="13" width="2.5703125" style="1" customWidth="1"/>
    <col min="14" max="14" width="11.7109375" style="1" customWidth="1"/>
    <col min="15" max="15" width="8.85546875" style="1" customWidth="1"/>
    <col min="16" max="17" width="6.42578125" style="1" customWidth="1"/>
    <col min="18" max="18" width="3.28515625" style="1" customWidth="1"/>
    <col min="19" max="19" width="13.28515625" style="1" customWidth="1"/>
    <col min="20" max="20" width="8.85546875" style="1" customWidth="1"/>
    <col min="21" max="21" width="8.5703125" style="1" customWidth="1"/>
    <col min="22" max="22" width="7.85546875" style="1" customWidth="1"/>
    <col min="23" max="16384" width="11.42578125" style="1"/>
  </cols>
  <sheetData>
    <row r="2" spans="2:22" s="14" customFormat="1" ht="72.75" customHeight="1" x14ac:dyDescent="0.25">
      <c r="C2" s="118" t="s">
        <v>46</v>
      </c>
      <c r="D2" s="118" t="s">
        <v>75</v>
      </c>
      <c r="E2" s="118" t="s">
        <v>76</v>
      </c>
      <c r="F2" s="118" t="s">
        <v>127</v>
      </c>
      <c r="G2" s="118" t="s">
        <v>121</v>
      </c>
      <c r="H2" s="119"/>
      <c r="I2" s="178" t="s">
        <v>48</v>
      </c>
      <c r="J2" s="179"/>
      <c r="K2" s="180"/>
      <c r="L2" s="120"/>
      <c r="M2" s="119"/>
      <c r="N2" s="181" t="s">
        <v>49</v>
      </c>
      <c r="O2" s="182"/>
      <c r="P2" s="121"/>
      <c r="Q2" s="122"/>
      <c r="R2" s="119"/>
      <c r="S2" s="181" t="s">
        <v>52</v>
      </c>
      <c r="T2" s="182"/>
      <c r="U2" s="123"/>
      <c r="V2" s="124"/>
    </row>
    <row r="3" spans="2:22" ht="15.75" thickBot="1" x14ac:dyDescent="0.3">
      <c r="B3" s="15">
        <v>1</v>
      </c>
      <c r="C3" s="15">
        <v>1999</v>
      </c>
      <c r="D3" s="15">
        <v>10</v>
      </c>
      <c r="E3" s="15">
        <v>28</v>
      </c>
      <c r="F3" s="56">
        <f>+E3/D3</f>
        <v>2.8</v>
      </c>
      <c r="G3" s="75">
        <v>0.3</v>
      </c>
      <c r="I3" s="31" t="s">
        <v>78</v>
      </c>
      <c r="J3" s="4" t="s">
        <v>79</v>
      </c>
      <c r="K3" s="4" t="s">
        <v>128</v>
      </c>
      <c r="L3" s="4" t="s">
        <v>82</v>
      </c>
      <c r="N3" s="83" t="s">
        <v>59</v>
      </c>
      <c r="O3" s="84"/>
      <c r="P3" s="84"/>
      <c r="Q3" s="19"/>
      <c r="S3" s="73" t="s">
        <v>60</v>
      </c>
    </row>
    <row r="4" spans="2:22" ht="17.25" thickTop="1" thickBot="1" x14ac:dyDescent="0.3">
      <c r="B4" s="15">
        <v>2</v>
      </c>
      <c r="C4" s="15">
        <v>2000</v>
      </c>
      <c r="D4" s="15">
        <v>11</v>
      </c>
      <c r="E4" s="15">
        <v>32</v>
      </c>
      <c r="F4" s="56">
        <f t="shared" ref="F4:F23" si="0">+E4/D4</f>
        <v>2.9090909090909092</v>
      </c>
      <c r="G4" s="75">
        <v>0.35</v>
      </c>
      <c r="I4" s="16">
        <f>+D4/D3-1</f>
        <v>0.10000000000000009</v>
      </c>
      <c r="J4" s="16">
        <f>+E4/E3-1</f>
        <v>0.14285714285714279</v>
      </c>
      <c r="K4" s="16">
        <f>+F4/F3-1</f>
        <v>3.8961038961039085E-2</v>
      </c>
      <c r="L4" s="16">
        <f>+G4/G3-1</f>
        <v>0.16666666666666674</v>
      </c>
      <c r="N4" s="43">
        <f>+(D23/D3-1)/20</f>
        <v>5.5000000000000007E-2</v>
      </c>
      <c r="O4" s="43">
        <f>+(E23/E3-1)/20</f>
        <v>2.6785714285714291E-2</v>
      </c>
      <c r="P4" s="43">
        <f>+(F23/F3-1)/20</f>
        <v>-1.3435374149659863E-2</v>
      </c>
      <c r="Q4" s="43">
        <f>+(G23/G3-1)/20</f>
        <v>5.1666666666666659E-2</v>
      </c>
      <c r="S4" s="21">
        <f>+D23/D3-1</f>
        <v>1.1000000000000001</v>
      </c>
      <c r="T4" s="21">
        <f>+E23/E3-1</f>
        <v>0.53571428571428581</v>
      </c>
      <c r="U4" s="21">
        <f>+F23/F3-1</f>
        <v>-0.26870748299319724</v>
      </c>
      <c r="V4" s="21">
        <f>+G23/G3-1</f>
        <v>1.0333333333333332</v>
      </c>
    </row>
    <row r="5" spans="2:22" ht="15.75" thickTop="1" x14ac:dyDescent="0.25">
      <c r="B5" s="15">
        <v>3</v>
      </c>
      <c r="C5" s="15">
        <v>2001</v>
      </c>
      <c r="D5" s="15">
        <v>12</v>
      </c>
      <c r="E5" s="15">
        <v>33</v>
      </c>
      <c r="F5" s="56">
        <f t="shared" si="0"/>
        <v>2.75</v>
      </c>
      <c r="G5" s="75">
        <v>0.47</v>
      </c>
      <c r="I5" s="16">
        <f t="shared" ref="I5:I23" si="1">+D5/D4-1</f>
        <v>9.0909090909090828E-2</v>
      </c>
      <c r="J5" s="16">
        <f t="shared" ref="J5:J23" si="2">+E5/E4-1</f>
        <v>3.125E-2</v>
      </c>
      <c r="K5" s="16">
        <f t="shared" ref="K5:K23" si="3">+F5/F4-1</f>
        <v>-5.46875E-2</v>
      </c>
      <c r="L5" s="16">
        <f t="shared" ref="L5:L23" si="4">+G5/G4-1</f>
        <v>0.34285714285714297</v>
      </c>
    </row>
    <row r="6" spans="2:22" x14ac:dyDescent="0.25">
      <c r="B6" s="15">
        <v>4</v>
      </c>
      <c r="C6" s="15">
        <v>2002</v>
      </c>
      <c r="D6" s="15">
        <v>13</v>
      </c>
      <c r="E6" s="15">
        <v>33</v>
      </c>
      <c r="F6" s="56">
        <f t="shared" si="0"/>
        <v>2.5384615384615383</v>
      </c>
      <c r="G6" s="75">
        <v>0.42</v>
      </c>
      <c r="I6" s="16">
        <f t="shared" si="1"/>
        <v>8.3333333333333259E-2</v>
      </c>
      <c r="J6" s="16">
        <f t="shared" si="2"/>
        <v>0</v>
      </c>
      <c r="K6" s="16">
        <f t="shared" si="3"/>
        <v>-7.6923076923076983E-2</v>
      </c>
      <c r="L6" s="16">
        <f t="shared" si="4"/>
        <v>-0.10638297872340419</v>
      </c>
    </row>
    <row r="7" spans="2:22" x14ac:dyDescent="0.25">
      <c r="B7" s="15">
        <v>5</v>
      </c>
      <c r="C7" s="15">
        <v>2003</v>
      </c>
      <c r="D7" s="15">
        <v>13</v>
      </c>
      <c r="E7" s="15">
        <v>35</v>
      </c>
      <c r="F7" s="56">
        <f t="shared" si="0"/>
        <v>2.6923076923076925</v>
      </c>
      <c r="G7" s="75">
        <v>0.52</v>
      </c>
      <c r="I7" s="16">
        <f t="shared" si="1"/>
        <v>0</v>
      </c>
      <c r="J7" s="16">
        <f t="shared" si="2"/>
        <v>6.0606060606060552E-2</v>
      </c>
      <c r="K7" s="16">
        <f t="shared" si="3"/>
        <v>6.0606060606060774E-2</v>
      </c>
      <c r="L7" s="16">
        <f t="shared" si="4"/>
        <v>0.23809523809523814</v>
      </c>
      <c r="N7" s="76" t="s">
        <v>49</v>
      </c>
      <c r="O7" s="77"/>
      <c r="P7" s="77"/>
      <c r="Q7" s="78"/>
    </row>
    <row r="8" spans="2:22" x14ac:dyDescent="0.25">
      <c r="B8" s="15">
        <v>6</v>
      </c>
      <c r="C8" s="15">
        <v>2004</v>
      </c>
      <c r="D8" s="15">
        <v>14</v>
      </c>
      <c r="E8" s="15">
        <v>36</v>
      </c>
      <c r="F8" s="56">
        <f t="shared" si="0"/>
        <v>2.5714285714285716</v>
      </c>
      <c r="G8" s="75">
        <v>0.64</v>
      </c>
      <c r="I8" s="16">
        <f t="shared" si="1"/>
        <v>7.6923076923076872E-2</v>
      </c>
      <c r="J8" s="16">
        <f t="shared" si="2"/>
        <v>2.857142857142847E-2</v>
      </c>
      <c r="K8" s="16">
        <f t="shared" si="3"/>
        <v>-4.4897959183673453E-2</v>
      </c>
      <c r="L8" s="16">
        <f t="shared" si="4"/>
        <v>0.23076923076923084</v>
      </c>
      <c r="N8" s="79"/>
      <c r="O8" s="80"/>
      <c r="P8" s="80"/>
      <c r="Q8" s="81"/>
    </row>
    <row r="9" spans="2:22" x14ac:dyDescent="0.25">
      <c r="B9" s="15">
        <v>7</v>
      </c>
      <c r="C9" s="15">
        <v>2005</v>
      </c>
      <c r="D9" s="15">
        <v>14</v>
      </c>
      <c r="E9" s="15">
        <v>37</v>
      </c>
      <c r="F9" s="56">
        <f t="shared" si="0"/>
        <v>2.6428571428571428</v>
      </c>
      <c r="G9" s="75">
        <v>0.6</v>
      </c>
      <c r="I9" s="16">
        <f t="shared" si="1"/>
        <v>0</v>
      </c>
      <c r="J9" s="16">
        <f t="shared" si="2"/>
        <v>2.7777777777777679E-2</v>
      </c>
      <c r="K9" s="16">
        <f t="shared" si="3"/>
        <v>2.7777777777777679E-2</v>
      </c>
      <c r="L9" s="16">
        <f t="shared" si="4"/>
        <v>-6.25E-2</v>
      </c>
      <c r="N9" s="22" t="s">
        <v>50</v>
      </c>
      <c r="O9" s="22"/>
      <c r="P9" s="22"/>
      <c r="Q9" s="22"/>
    </row>
    <row r="10" spans="2:22" x14ac:dyDescent="0.25">
      <c r="B10" s="15">
        <v>8</v>
      </c>
      <c r="C10" s="15">
        <v>2006</v>
      </c>
      <c r="D10" s="15">
        <v>15</v>
      </c>
      <c r="E10" s="15">
        <v>38</v>
      </c>
      <c r="F10" s="56">
        <f t="shared" si="0"/>
        <v>2.5333333333333332</v>
      </c>
      <c r="G10" s="75">
        <v>0.59</v>
      </c>
      <c r="I10" s="16">
        <f t="shared" si="1"/>
        <v>7.1428571428571397E-2</v>
      </c>
      <c r="J10" s="16">
        <f t="shared" si="2"/>
        <v>2.7027027027026973E-2</v>
      </c>
      <c r="K10" s="16">
        <f t="shared" si="3"/>
        <v>-4.1441441441441462E-2</v>
      </c>
      <c r="L10" s="16">
        <f t="shared" si="4"/>
        <v>-1.6666666666666718E-2</v>
      </c>
      <c r="N10" s="22" t="s">
        <v>51</v>
      </c>
      <c r="O10" s="22"/>
      <c r="P10" s="22"/>
      <c r="Q10" s="22"/>
    </row>
    <row r="11" spans="2:22" ht="15.75" thickBot="1" x14ac:dyDescent="0.3">
      <c r="B11" s="15">
        <v>9</v>
      </c>
      <c r="C11" s="15">
        <v>2007</v>
      </c>
      <c r="D11" s="15">
        <v>15</v>
      </c>
      <c r="E11" s="15">
        <v>38</v>
      </c>
      <c r="F11" s="56">
        <f t="shared" si="0"/>
        <v>2.5333333333333332</v>
      </c>
      <c r="G11" s="75">
        <v>0.57999999999999996</v>
      </c>
      <c r="I11" s="16">
        <f t="shared" si="1"/>
        <v>0</v>
      </c>
      <c r="J11" s="16">
        <f t="shared" si="2"/>
        <v>0</v>
      </c>
      <c r="K11" s="16">
        <f t="shared" si="3"/>
        <v>0</v>
      </c>
      <c r="L11" s="16">
        <f t="shared" si="4"/>
        <v>-1.6949152542372947E-2</v>
      </c>
    </row>
    <row r="12" spans="2:22" ht="17.25" thickTop="1" thickBot="1" x14ac:dyDescent="0.3">
      <c r="B12" s="15">
        <v>10</v>
      </c>
      <c r="C12" s="15">
        <v>2008</v>
      </c>
      <c r="D12" s="15">
        <v>16</v>
      </c>
      <c r="E12" s="15">
        <v>40</v>
      </c>
      <c r="F12" s="56">
        <f t="shared" si="0"/>
        <v>2.5</v>
      </c>
      <c r="G12" s="75">
        <v>0.69</v>
      </c>
      <c r="I12" s="16">
        <f t="shared" si="1"/>
        <v>6.6666666666666652E-2</v>
      </c>
      <c r="J12" s="16">
        <f t="shared" si="2"/>
        <v>5.2631578947368363E-2</v>
      </c>
      <c r="K12" s="16">
        <f t="shared" si="3"/>
        <v>-1.3157894736842035E-2</v>
      </c>
      <c r="L12" s="16">
        <f t="shared" si="4"/>
        <v>0.18965517241379315</v>
      </c>
      <c r="N12" s="21">
        <f>+((D23/D3)^(1/20))-1</f>
        <v>3.77935441620183E-2</v>
      </c>
      <c r="O12" s="21">
        <f>+((E23/E3)^(1/20))-1</f>
        <v>2.1681480486959614E-2</v>
      </c>
      <c r="P12" s="21">
        <f>+((F23/F3)^(1/20))-1</f>
        <v>-1.5525307288424717E-2</v>
      </c>
      <c r="Q12" s="21">
        <f>+((G23/G3)^(1/20))-1</f>
        <v>3.612088783112033E-2</v>
      </c>
    </row>
    <row r="13" spans="2:22" ht="15.75" thickTop="1" x14ac:dyDescent="0.25">
      <c r="B13" s="15">
        <v>11</v>
      </c>
      <c r="C13" s="15">
        <v>2009</v>
      </c>
      <c r="D13" s="15">
        <v>16</v>
      </c>
      <c r="E13" s="15">
        <v>41</v>
      </c>
      <c r="F13" s="56">
        <f t="shared" si="0"/>
        <v>2.5625</v>
      </c>
      <c r="G13" s="75">
        <v>0.57999999999999996</v>
      </c>
      <c r="I13" s="16">
        <f t="shared" si="1"/>
        <v>0</v>
      </c>
      <c r="J13" s="16">
        <f t="shared" si="2"/>
        <v>2.4999999999999911E-2</v>
      </c>
      <c r="K13" s="16">
        <f t="shared" si="3"/>
        <v>2.4999999999999911E-2</v>
      </c>
      <c r="L13" s="16">
        <f t="shared" si="4"/>
        <v>-0.15942028985507251</v>
      </c>
    </row>
    <row r="14" spans="2:22" x14ac:dyDescent="0.25">
      <c r="B14" s="15">
        <v>12</v>
      </c>
      <c r="C14" s="15">
        <v>2010</v>
      </c>
      <c r="D14" s="15">
        <v>17</v>
      </c>
      <c r="E14" s="15">
        <v>42</v>
      </c>
      <c r="F14" s="56">
        <f t="shared" si="0"/>
        <v>2.4705882352941178</v>
      </c>
      <c r="G14" s="75">
        <v>0.56999999999999995</v>
      </c>
      <c r="I14" s="16">
        <f t="shared" si="1"/>
        <v>6.25E-2</v>
      </c>
      <c r="J14" s="16">
        <f t="shared" si="2"/>
        <v>2.4390243902439046E-2</v>
      </c>
      <c r="K14" s="16">
        <f t="shared" si="3"/>
        <v>-3.5868005738880826E-2</v>
      </c>
      <c r="L14" s="16">
        <f t="shared" si="4"/>
        <v>-1.7241379310344862E-2</v>
      </c>
    </row>
    <row r="15" spans="2:22" x14ac:dyDescent="0.25">
      <c r="B15" s="15">
        <v>13</v>
      </c>
      <c r="C15" s="15">
        <v>2011</v>
      </c>
      <c r="D15" s="15">
        <v>16</v>
      </c>
      <c r="E15" s="15">
        <v>41</v>
      </c>
      <c r="F15" s="56">
        <f t="shared" si="0"/>
        <v>2.5625</v>
      </c>
      <c r="G15" s="75">
        <v>0.6</v>
      </c>
      <c r="I15" s="16">
        <f t="shared" si="1"/>
        <v>-5.8823529411764719E-2</v>
      </c>
      <c r="J15" s="16">
        <f t="shared" si="2"/>
        <v>-2.3809523809523836E-2</v>
      </c>
      <c r="K15" s="16">
        <f t="shared" si="3"/>
        <v>3.7202380952380931E-2</v>
      </c>
      <c r="L15" s="16">
        <f t="shared" si="4"/>
        <v>5.2631578947368363E-2</v>
      </c>
    </row>
    <row r="16" spans="2:22" x14ac:dyDescent="0.25">
      <c r="B16" s="15">
        <v>14</v>
      </c>
      <c r="C16" s="15">
        <v>2012</v>
      </c>
      <c r="D16" s="15">
        <v>19</v>
      </c>
      <c r="E16" s="15">
        <v>43</v>
      </c>
      <c r="F16" s="56">
        <f t="shared" si="0"/>
        <v>2.263157894736842</v>
      </c>
      <c r="G16" s="75">
        <v>0.65</v>
      </c>
      <c r="I16" s="16">
        <f t="shared" si="1"/>
        <v>0.1875</v>
      </c>
      <c r="J16" s="16">
        <f t="shared" si="2"/>
        <v>4.8780487804878092E-2</v>
      </c>
      <c r="K16" s="16">
        <f t="shared" si="3"/>
        <v>-0.11681643132220798</v>
      </c>
      <c r="L16" s="16">
        <f t="shared" si="4"/>
        <v>8.3333333333333481E-2</v>
      </c>
      <c r="N16" s="17"/>
    </row>
    <row r="17" spans="2:12" x14ac:dyDescent="0.25">
      <c r="B17" s="15">
        <v>15</v>
      </c>
      <c r="C17" s="15">
        <v>2013</v>
      </c>
      <c r="D17" s="15">
        <v>20</v>
      </c>
      <c r="E17" s="15">
        <v>45</v>
      </c>
      <c r="F17" s="56">
        <f t="shared" si="0"/>
        <v>2.25</v>
      </c>
      <c r="G17" s="75">
        <v>0.67</v>
      </c>
      <c r="I17" s="16">
        <f t="shared" si="1"/>
        <v>5.2631578947368363E-2</v>
      </c>
      <c r="J17" s="16">
        <f t="shared" si="2"/>
        <v>4.6511627906976827E-2</v>
      </c>
      <c r="K17" s="16">
        <f t="shared" si="3"/>
        <v>-5.8139534883721034E-3</v>
      </c>
      <c r="L17" s="16">
        <f t="shared" si="4"/>
        <v>3.0769230769230882E-2</v>
      </c>
    </row>
    <row r="18" spans="2:12" x14ac:dyDescent="0.25">
      <c r="B18" s="15">
        <v>16</v>
      </c>
      <c r="C18" s="15">
        <v>2014</v>
      </c>
      <c r="D18" s="15">
        <v>21</v>
      </c>
      <c r="E18" s="15">
        <v>46</v>
      </c>
      <c r="F18" s="56">
        <f t="shared" si="0"/>
        <v>2.1904761904761907</v>
      </c>
      <c r="G18" s="75">
        <v>0.65</v>
      </c>
      <c r="I18" s="16">
        <f t="shared" si="1"/>
        <v>5.0000000000000044E-2</v>
      </c>
      <c r="J18" s="16">
        <f t="shared" si="2"/>
        <v>2.2222222222222143E-2</v>
      </c>
      <c r="K18" s="16">
        <f t="shared" si="3"/>
        <v>-2.6455026455026398E-2</v>
      </c>
      <c r="L18" s="16">
        <f t="shared" si="4"/>
        <v>-2.9850746268656692E-2</v>
      </c>
    </row>
    <row r="19" spans="2:12" x14ac:dyDescent="0.25">
      <c r="B19" s="15">
        <v>17</v>
      </c>
      <c r="C19" s="15">
        <v>2015</v>
      </c>
      <c r="D19" s="15">
        <v>20</v>
      </c>
      <c r="E19" s="15">
        <v>43</v>
      </c>
      <c r="F19" s="56">
        <f t="shared" si="0"/>
        <v>2.15</v>
      </c>
      <c r="G19" s="75">
        <v>0.7</v>
      </c>
      <c r="I19" s="16">
        <f t="shared" si="1"/>
        <v>-4.7619047619047672E-2</v>
      </c>
      <c r="J19" s="16">
        <f t="shared" si="2"/>
        <v>-6.5217391304347783E-2</v>
      </c>
      <c r="K19" s="16">
        <f t="shared" si="3"/>
        <v>-1.8478260869565388E-2</v>
      </c>
      <c r="L19" s="16">
        <f t="shared" si="4"/>
        <v>7.6923076923076872E-2</v>
      </c>
    </row>
    <row r="20" spans="2:12" x14ac:dyDescent="0.25">
      <c r="B20" s="15">
        <v>18</v>
      </c>
      <c r="C20" s="15">
        <v>2016</v>
      </c>
      <c r="D20" s="15">
        <v>21</v>
      </c>
      <c r="E20" s="15">
        <v>45</v>
      </c>
      <c r="F20" s="56">
        <f t="shared" si="0"/>
        <v>2.1428571428571428</v>
      </c>
      <c r="G20" s="75">
        <v>0.68</v>
      </c>
      <c r="I20" s="16">
        <f t="shared" si="1"/>
        <v>5.0000000000000044E-2</v>
      </c>
      <c r="J20" s="16">
        <f t="shared" si="2"/>
        <v>4.6511627906976827E-2</v>
      </c>
      <c r="K20" s="16">
        <f t="shared" si="3"/>
        <v>-3.3222591362126463E-3</v>
      </c>
      <c r="L20" s="16">
        <f t="shared" si="4"/>
        <v>-2.857142857142847E-2</v>
      </c>
    </row>
    <row r="21" spans="2:12" x14ac:dyDescent="0.25">
      <c r="B21" s="15">
        <v>19</v>
      </c>
      <c r="C21" s="15">
        <v>2017</v>
      </c>
      <c r="D21" s="15">
        <v>22</v>
      </c>
      <c r="E21" s="15">
        <v>47</v>
      </c>
      <c r="F21" s="56">
        <f t="shared" si="0"/>
        <v>2.1363636363636362</v>
      </c>
      <c r="G21" s="75">
        <v>0.71</v>
      </c>
      <c r="I21" s="16">
        <f t="shared" si="1"/>
        <v>4.7619047619047672E-2</v>
      </c>
      <c r="J21" s="16">
        <f t="shared" si="2"/>
        <v>4.4444444444444509E-2</v>
      </c>
      <c r="K21" s="16">
        <f t="shared" si="3"/>
        <v>-3.0303030303030498E-3</v>
      </c>
      <c r="L21" s="16">
        <f t="shared" si="4"/>
        <v>4.4117647058823373E-2</v>
      </c>
    </row>
    <row r="22" spans="2:12" x14ac:dyDescent="0.25">
      <c r="B22" s="15">
        <v>20</v>
      </c>
      <c r="C22" s="15">
        <v>2018</v>
      </c>
      <c r="D22" s="15">
        <v>24</v>
      </c>
      <c r="E22" s="15">
        <v>48</v>
      </c>
      <c r="F22" s="56">
        <f t="shared" si="0"/>
        <v>2</v>
      </c>
      <c r="G22" s="75">
        <v>0.72</v>
      </c>
      <c r="I22" s="16">
        <f t="shared" si="1"/>
        <v>9.0909090909090828E-2</v>
      </c>
      <c r="J22" s="16">
        <f t="shared" si="2"/>
        <v>2.1276595744680771E-2</v>
      </c>
      <c r="K22" s="16">
        <f t="shared" si="3"/>
        <v>-6.3829787234042534E-2</v>
      </c>
      <c r="L22" s="16">
        <f t="shared" si="4"/>
        <v>1.4084507042253502E-2</v>
      </c>
    </row>
    <row r="23" spans="2:12" x14ac:dyDescent="0.25">
      <c r="B23" s="15">
        <v>21</v>
      </c>
      <c r="C23" s="15">
        <v>2019</v>
      </c>
      <c r="D23" s="15">
        <v>21</v>
      </c>
      <c r="E23" s="15">
        <v>43</v>
      </c>
      <c r="F23" s="56">
        <f t="shared" si="0"/>
        <v>2.0476190476190474</v>
      </c>
      <c r="G23" s="75">
        <v>0.61</v>
      </c>
      <c r="I23" s="16">
        <f t="shared" si="1"/>
        <v>-0.125</v>
      </c>
      <c r="J23" s="16">
        <f t="shared" si="2"/>
        <v>-0.10416666666666663</v>
      </c>
      <c r="K23" s="16">
        <f t="shared" si="3"/>
        <v>2.3809523809523725E-2</v>
      </c>
      <c r="L23" s="16">
        <f t="shared" si="4"/>
        <v>-0.15277777777777779</v>
      </c>
    </row>
    <row r="24" spans="2:12" x14ac:dyDescent="0.25">
      <c r="B24" s="15"/>
      <c r="C24" s="15">
        <v>2020</v>
      </c>
      <c r="D24" s="15">
        <v>0</v>
      </c>
      <c r="E24" s="15">
        <v>0</v>
      </c>
      <c r="F24" s="56"/>
      <c r="G24" s="56"/>
      <c r="I24" s="16"/>
      <c r="J24" s="16"/>
      <c r="K24" s="16"/>
      <c r="L24" s="16"/>
    </row>
    <row r="25" spans="2:12" x14ac:dyDescent="0.25">
      <c r="B25" s="15"/>
      <c r="C25" s="15">
        <v>2021</v>
      </c>
      <c r="D25" s="15">
        <v>0</v>
      </c>
      <c r="E25" s="15">
        <v>0</v>
      </c>
      <c r="F25" s="56"/>
      <c r="G25" s="56"/>
      <c r="I25" s="16"/>
      <c r="J25" s="16"/>
      <c r="K25" s="16"/>
      <c r="L25" s="16"/>
    </row>
    <row r="26" spans="2:12" ht="15.75" thickBot="1" x14ac:dyDescent="0.3">
      <c r="B26" s="15"/>
      <c r="C26" s="15">
        <v>2022</v>
      </c>
      <c r="D26" s="15">
        <v>0</v>
      </c>
      <c r="E26" s="15">
        <v>0</v>
      </c>
      <c r="F26" s="56"/>
      <c r="G26" s="56"/>
      <c r="I26" s="20"/>
      <c r="J26" s="20"/>
      <c r="K26" s="57"/>
      <c r="L26" s="16"/>
    </row>
    <row r="27" spans="2:12" ht="17.25" thickTop="1" thickBot="1" x14ac:dyDescent="0.3">
      <c r="I27" s="23">
        <f>AVERAGE(I4:I23)</f>
        <v>3.9948893985271683E-2</v>
      </c>
      <c r="J27" s="23">
        <f>+AVERAGE(J4:J23)</f>
        <v>2.2833234196944236E-2</v>
      </c>
      <c r="K27" s="23">
        <f>+AVERAGE(K4:K23)</f>
        <v>-1.4568255872643137E-2</v>
      </c>
      <c r="L27" s="82">
        <f>+AVERAGE(L4:L23)</f>
        <v>4.397712025802171E-2</v>
      </c>
    </row>
    <row r="28" spans="2:12" ht="15.75" thickTop="1" x14ac:dyDescent="0.25"/>
  </sheetData>
  <mergeCells count="3">
    <mergeCell ref="I2:K2"/>
    <mergeCell ref="N2:O2"/>
    <mergeCell ref="S2:T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B8460-839D-45D2-AB91-C1808D64E700}">
  <sheetPr>
    <tabColor theme="4" tint="0.59999389629810485"/>
  </sheetPr>
  <dimension ref="B2:V28"/>
  <sheetViews>
    <sheetView tabSelected="1" workbookViewId="0">
      <selection activeCell="N16" sqref="N16"/>
    </sheetView>
  </sheetViews>
  <sheetFormatPr baseColWidth="10" defaultRowHeight="15" x14ac:dyDescent="0.25"/>
  <cols>
    <col min="1" max="1" width="2.85546875" style="1" customWidth="1"/>
    <col min="2" max="2" width="3.85546875" style="1" customWidth="1"/>
    <col min="3" max="3" width="11.42578125" style="1"/>
    <col min="4" max="4" width="12.28515625" style="1" customWidth="1"/>
    <col min="5" max="5" width="12.7109375" style="1" customWidth="1"/>
    <col min="6" max="6" width="14.85546875" style="1" customWidth="1"/>
    <col min="7" max="7" width="15.5703125" style="1" customWidth="1"/>
    <col min="8" max="8" width="2.7109375" style="1" customWidth="1"/>
    <col min="9" max="9" width="10" style="1" customWidth="1"/>
    <col min="10" max="10" width="9.42578125" style="1" customWidth="1"/>
    <col min="11" max="11" width="7.85546875" style="1" customWidth="1"/>
    <col min="12" max="12" width="8.7109375" style="1" customWidth="1"/>
    <col min="13" max="13" width="2.5703125" style="1" customWidth="1"/>
    <col min="14" max="14" width="11.7109375" style="1" customWidth="1"/>
    <col min="15" max="15" width="8.85546875" style="1" customWidth="1"/>
    <col min="16" max="17" width="6.42578125" style="1" customWidth="1"/>
    <col min="18" max="18" width="3.28515625" style="1" customWidth="1"/>
    <col min="19" max="19" width="13.28515625" style="1" customWidth="1"/>
    <col min="20" max="20" width="8.85546875" style="1" customWidth="1"/>
    <col min="21" max="21" width="8.5703125" style="1" customWidth="1"/>
    <col min="22" max="22" width="7.85546875" style="1" customWidth="1"/>
    <col min="23" max="16384" width="11.42578125" style="1"/>
  </cols>
  <sheetData>
    <row r="2" spans="2:22" s="14" customFormat="1" ht="72.75" customHeight="1" x14ac:dyDescent="0.25">
      <c r="C2" s="118" t="s">
        <v>46</v>
      </c>
      <c r="D2" s="118" t="s">
        <v>75</v>
      </c>
      <c r="E2" s="118" t="s">
        <v>76</v>
      </c>
      <c r="F2" s="118" t="s">
        <v>127</v>
      </c>
      <c r="G2" s="118" t="s">
        <v>121</v>
      </c>
      <c r="H2" s="119"/>
      <c r="I2" s="178" t="s">
        <v>48</v>
      </c>
      <c r="J2" s="179"/>
      <c r="K2" s="180"/>
      <c r="L2" s="120"/>
      <c r="M2" s="119"/>
      <c r="N2" s="169" t="s">
        <v>110</v>
      </c>
      <c r="O2" s="170"/>
      <c r="P2" s="121"/>
      <c r="Q2" s="122"/>
      <c r="R2" s="119"/>
      <c r="S2" s="181" t="s">
        <v>52</v>
      </c>
      <c r="T2" s="182"/>
      <c r="U2" s="123"/>
      <c r="V2" s="124"/>
    </row>
    <row r="3" spans="2:22" ht="15.75" thickBot="1" x14ac:dyDescent="0.3">
      <c r="B3" s="15">
        <v>1</v>
      </c>
      <c r="C3" s="15">
        <v>1999</v>
      </c>
      <c r="D3" s="15">
        <v>10</v>
      </c>
      <c r="E3" s="15">
        <v>28</v>
      </c>
      <c r="F3" s="56">
        <f>+E3/D3</f>
        <v>2.8</v>
      </c>
      <c r="G3" s="75">
        <v>0.3</v>
      </c>
      <c r="I3" s="31" t="s">
        <v>78</v>
      </c>
      <c r="J3" s="4" t="s">
        <v>79</v>
      </c>
      <c r="K3" s="4" t="s">
        <v>128</v>
      </c>
      <c r="L3" s="4" t="s">
        <v>82</v>
      </c>
      <c r="N3" s="83" t="s">
        <v>59</v>
      </c>
      <c r="O3" s="84"/>
      <c r="P3" s="84"/>
      <c r="Q3" s="19"/>
      <c r="S3" s="73" t="s">
        <v>60</v>
      </c>
    </row>
    <row r="4" spans="2:22" ht="17.25" thickTop="1" thickBot="1" x14ac:dyDescent="0.3">
      <c r="B4" s="15">
        <v>2</v>
      </c>
      <c r="C4" s="15">
        <v>2000</v>
      </c>
      <c r="D4" s="15">
        <v>11</v>
      </c>
      <c r="E4" s="15">
        <v>32</v>
      </c>
      <c r="F4" s="56">
        <f t="shared" ref="F4:F23" si="0">+E4/D4</f>
        <v>2.9090909090909092</v>
      </c>
      <c r="G4" s="75">
        <v>0.35</v>
      </c>
      <c r="I4" s="16"/>
      <c r="J4" s="16"/>
      <c r="K4" s="16"/>
      <c r="L4" s="16"/>
      <c r="N4" s="43"/>
      <c r="O4" s="43"/>
      <c r="P4" s="43"/>
      <c r="Q4" s="43"/>
      <c r="S4" s="21"/>
      <c r="T4" s="21"/>
      <c r="U4" s="21"/>
      <c r="V4" s="21"/>
    </row>
    <row r="5" spans="2:22" ht="15.75" thickTop="1" x14ac:dyDescent="0.25">
      <c r="B5" s="15">
        <v>3</v>
      </c>
      <c r="C5" s="15">
        <v>2001</v>
      </c>
      <c r="D5" s="15">
        <v>12</v>
      </c>
      <c r="E5" s="15">
        <v>33</v>
      </c>
      <c r="F5" s="56">
        <f t="shared" si="0"/>
        <v>2.75</v>
      </c>
      <c r="G5" s="75">
        <v>0.47</v>
      </c>
      <c r="I5" s="16"/>
      <c r="J5" s="16"/>
      <c r="K5" s="16"/>
      <c r="L5" s="16"/>
    </row>
    <row r="6" spans="2:22" x14ac:dyDescent="0.25">
      <c r="B6" s="15">
        <v>4</v>
      </c>
      <c r="C6" s="15">
        <v>2002</v>
      </c>
      <c r="D6" s="15">
        <v>13</v>
      </c>
      <c r="E6" s="15">
        <v>33</v>
      </c>
      <c r="F6" s="56">
        <f t="shared" si="0"/>
        <v>2.5384615384615383</v>
      </c>
      <c r="G6" s="75">
        <v>0.42</v>
      </c>
      <c r="I6" s="16"/>
      <c r="J6" s="16"/>
      <c r="K6" s="16"/>
      <c r="L6" s="16"/>
    </row>
    <row r="7" spans="2:22" x14ac:dyDescent="0.25">
      <c r="B7" s="15">
        <v>5</v>
      </c>
      <c r="C7" s="15">
        <v>2003</v>
      </c>
      <c r="D7" s="15">
        <v>13</v>
      </c>
      <c r="E7" s="15">
        <v>35</v>
      </c>
      <c r="F7" s="56">
        <f t="shared" si="0"/>
        <v>2.6923076923076925</v>
      </c>
      <c r="G7" s="75">
        <v>0.52</v>
      </c>
      <c r="I7" s="16"/>
      <c r="J7" s="16"/>
      <c r="K7" s="16"/>
      <c r="L7" s="16"/>
      <c r="N7" s="76" t="s">
        <v>49</v>
      </c>
      <c r="O7" s="77"/>
      <c r="P7" s="77"/>
      <c r="Q7" s="78"/>
    </row>
    <row r="8" spans="2:22" x14ac:dyDescent="0.25">
      <c r="B8" s="15">
        <v>6</v>
      </c>
      <c r="C8" s="15">
        <v>2004</v>
      </c>
      <c r="D8" s="15">
        <v>14</v>
      </c>
      <c r="E8" s="15">
        <v>36</v>
      </c>
      <c r="F8" s="56">
        <f t="shared" si="0"/>
        <v>2.5714285714285716</v>
      </c>
      <c r="G8" s="75">
        <v>0.64</v>
      </c>
      <c r="I8" s="16"/>
      <c r="J8" s="16"/>
      <c r="K8" s="16"/>
      <c r="L8" s="16"/>
      <c r="N8" s="79"/>
      <c r="O8" s="80"/>
      <c r="P8" s="80"/>
      <c r="Q8" s="81"/>
    </row>
    <row r="9" spans="2:22" x14ac:dyDescent="0.25">
      <c r="B9" s="15">
        <v>7</v>
      </c>
      <c r="C9" s="15">
        <v>2005</v>
      </c>
      <c r="D9" s="15">
        <v>14</v>
      </c>
      <c r="E9" s="15">
        <v>37</v>
      </c>
      <c r="F9" s="56">
        <f t="shared" si="0"/>
        <v>2.6428571428571428</v>
      </c>
      <c r="G9" s="75">
        <v>0.6</v>
      </c>
      <c r="I9" s="16"/>
      <c r="J9" s="16"/>
      <c r="K9" s="16"/>
      <c r="L9" s="16"/>
      <c r="N9" s="22" t="s">
        <v>50</v>
      </c>
      <c r="O9" s="22"/>
      <c r="P9" s="22"/>
      <c r="Q9" s="22"/>
    </row>
    <row r="10" spans="2:22" x14ac:dyDescent="0.25">
      <c r="B10" s="15">
        <v>8</v>
      </c>
      <c r="C10" s="15">
        <v>2006</v>
      </c>
      <c r="D10" s="15">
        <v>15</v>
      </c>
      <c r="E10" s="15">
        <v>38</v>
      </c>
      <c r="F10" s="56">
        <f t="shared" si="0"/>
        <v>2.5333333333333332</v>
      </c>
      <c r="G10" s="75">
        <v>0.59</v>
      </c>
      <c r="I10" s="16"/>
      <c r="J10" s="16"/>
      <c r="K10" s="16"/>
      <c r="L10" s="16"/>
      <c r="N10" s="22" t="s">
        <v>51</v>
      </c>
      <c r="O10" s="22"/>
      <c r="P10" s="22"/>
      <c r="Q10" s="22"/>
    </row>
    <row r="11" spans="2:22" ht="15.75" thickBot="1" x14ac:dyDescent="0.3">
      <c r="B11" s="15">
        <v>9</v>
      </c>
      <c r="C11" s="15">
        <v>2007</v>
      </c>
      <c r="D11" s="15">
        <v>15</v>
      </c>
      <c r="E11" s="15">
        <v>38</v>
      </c>
      <c r="F11" s="56">
        <f t="shared" si="0"/>
        <v>2.5333333333333332</v>
      </c>
      <c r="G11" s="75">
        <v>0.57999999999999996</v>
      </c>
      <c r="I11" s="16"/>
      <c r="J11" s="16"/>
      <c r="K11" s="16"/>
      <c r="L11" s="16"/>
    </row>
    <row r="12" spans="2:22" ht="17.25" thickTop="1" thickBot="1" x14ac:dyDescent="0.3">
      <c r="B12" s="15">
        <v>10</v>
      </c>
      <c r="C12" s="15">
        <v>2008</v>
      </c>
      <c r="D12" s="15">
        <v>16</v>
      </c>
      <c r="E12" s="15">
        <v>40</v>
      </c>
      <c r="F12" s="56">
        <f t="shared" si="0"/>
        <v>2.5</v>
      </c>
      <c r="G12" s="75">
        <v>0.69</v>
      </c>
      <c r="I12" s="16"/>
      <c r="J12" s="16"/>
      <c r="K12" s="16"/>
      <c r="L12" s="16"/>
      <c r="N12" s="21"/>
      <c r="O12" s="21"/>
      <c r="P12" s="21"/>
      <c r="Q12" s="21"/>
    </row>
    <row r="13" spans="2:22" ht="15.75" thickTop="1" x14ac:dyDescent="0.25">
      <c r="B13" s="15">
        <v>11</v>
      </c>
      <c r="C13" s="15">
        <v>2009</v>
      </c>
      <c r="D13" s="15">
        <v>16</v>
      </c>
      <c r="E13" s="15">
        <v>41</v>
      </c>
      <c r="F13" s="56">
        <f t="shared" si="0"/>
        <v>2.5625</v>
      </c>
      <c r="G13" s="75">
        <v>0.57999999999999996</v>
      </c>
      <c r="I13" s="16"/>
      <c r="J13" s="16"/>
      <c r="K13" s="16"/>
      <c r="L13" s="16"/>
    </row>
    <row r="14" spans="2:22" x14ac:dyDescent="0.25">
      <c r="B14" s="15">
        <v>12</v>
      </c>
      <c r="C14" s="15">
        <v>2010</v>
      </c>
      <c r="D14" s="15">
        <v>17</v>
      </c>
      <c r="E14" s="15">
        <v>42</v>
      </c>
      <c r="F14" s="56">
        <f t="shared" si="0"/>
        <v>2.4705882352941178</v>
      </c>
      <c r="G14" s="75">
        <v>0.56999999999999995</v>
      </c>
      <c r="I14" s="16"/>
      <c r="J14" s="16"/>
      <c r="K14" s="16"/>
      <c r="L14" s="16"/>
    </row>
    <row r="15" spans="2:22" x14ac:dyDescent="0.25">
      <c r="B15" s="15">
        <v>13</v>
      </c>
      <c r="C15" s="15">
        <v>2011</v>
      </c>
      <c r="D15" s="15">
        <v>16</v>
      </c>
      <c r="E15" s="15">
        <v>41</v>
      </c>
      <c r="F15" s="56">
        <f t="shared" si="0"/>
        <v>2.5625</v>
      </c>
      <c r="G15" s="75">
        <v>0.6</v>
      </c>
      <c r="I15" s="16"/>
      <c r="J15" s="16"/>
      <c r="K15" s="16"/>
      <c r="L15" s="16"/>
    </row>
    <row r="16" spans="2:22" x14ac:dyDescent="0.25">
      <c r="B16" s="15">
        <v>14</v>
      </c>
      <c r="C16" s="15">
        <v>2012</v>
      </c>
      <c r="D16" s="15">
        <v>19</v>
      </c>
      <c r="E16" s="15">
        <v>43</v>
      </c>
      <c r="F16" s="56">
        <f t="shared" si="0"/>
        <v>2.263157894736842</v>
      </c>
      <c r="G16" s="75">
        <v>0.65</v>
      </c>
      <c r="I16" s="16"/>
      <c r="J16" s="16"/>
      <c r="K16" s="16"/>
      <c r="L16" s="16"/>
      <c r="N16" s="17"/>
    </row>
    <row r="17" spans="2:12" x14ac:dyDescent="0.25">
      <c r="B17" s="15">
        <v>15</v>
      </c>
      <c r="C17" s="15">
        <v>2013</v>
      </c>
      <c r="D17" s="15">
        <v>20</v>
      </c>
      <c r="E17" s="15">
        <v>45</v>
      </c>
      <c r="F17" s="56">
        <f t="shared" si="0"/>
        <v>2.25</v>
      </c>
      <c r="G17" s="75">
        <v>0.67</v>
      </c>
      <c r="I17" s="16"/>
      <c r="J17" s="16"/>
      <c r="K17" s="16"/>
      <c r="L17" s="16"/>
    </row>
    <row r="18" spans="2:12" x14ac:dyDescent="0.25">
      <c r="B18" s="15">
        <v>16</v>
      </c>
      <c r="C18" s="15">
        <v>2014</v>
      </c>
      <c r="D18" s="15">
        <v>21</v>
      </c>
      <c r="E18" s="15">
        <v>46</v>
      </c>
      <c r="F18" s="56">
        <f t="shared" si="0"/>
        <v>2.1904761904761907</v>
      </c>
      <c r="G18" s="75">
        <v>0.65</v>
      </c>
      <c r="I18" s="16"/>
      <c r="J18" s="16"/>
      <c r="K18" s="16"/>
      <c r="L18" s="16"/>
    </row>
    <row r="19" spans="2:12" x14ac:dyDescent="0.25">
      <c r="B19" s="15">
        <v>17</v>
      </c>
      <c r="C19" s="15">
        <v>2015</v>
      </c>
      <c r="D19" s="15">
        <v>20</v>
      </c>
      <c r="E19" s="15">
        <v>43</v>
      </c>
      <c r="F19" s="56">
        <f t="shared" si="0"/>
        <v>2.15</v>
      </c>
      <c r="G19" s="75">
        <v>0.7</v>
      </c>
      <c r="I19" s="16"/>
      <c r="J19" s="16"/>
      <c r="K19" s="16"/>
      <c r="L19" s="16"/>
    </row>
    <row r="20" spans="2:12" x14ac:dyDescent="0.25">
      <c r="B20" s="15">
        <v>18</v>
      </c>
      <c r="C20" s="15">
        <v>2016</v>
      </c>
      <c r="D20" s="15">
        <v>21</v>
      </c>
      <c r="E20" s="15">
        <v>45</v>
      </c>
      <c r="F20" s="56">
        <f t="shared" si="0"/>
        <v>2.1428571428571428</v>
      </c>
      <c r="G20" s="75">
        <v>0.68</v>
      </c>
      <c r="I20" s="16"/>
      <c r="J20" s="16"/>
      <c r="K20" s="16"/>
      <c r="L20" s="16"/>
    </row>
    <row r="21" spans="2:12" x14ac:dyDescent="0.25">
      <c r="B21" s="15">
        <v>19</v>
      </c>
      <c r="C21" s="15">
        <v>2017</v>
      </c>
      <c r="D21" s="15">
        <v>22</v>
      </c>
      <c r="E21" s="15">
        <v>47</v>
      </c>
      <c r="F21" s="56">
        <f t="shared" si="0"/>
        <v>2.1363636363636362</v>
      </c>
      <c r="G21" s="75">
        <v>0.71</v>
      </c>
      <c r="I21" s="16"/>
      <c r="J21" s="16"/>
      <c r="K21" s="16"/>
      <c r="L21" s="16"/>
    </row>
    <row r="22" spans="2:12" x14ac:dyDescent="0.25">
      <c r="B22" s="15">
        <v>20</v>
      </c>
      <c r="C22" s="15">
        <v>2018</v>
      </c>
      <c r="D22" s="15">
        <v>24</v>
      </c>
      <c r="E22" s="15">
        <v>48</v>
      </c>
      <c r="F22" s="56">
        <f t="shared" si="0"/>
        <v>2</v>
      </c>
      <c r="G22" s="75">
        <v>0.72</v>
      </c>
      <c r="I22" s="16"/>
      <c r="J22" s="16"/>
      <c r="K22" s="16"/>
      <c r="L22" s="16"/>
    </row>
    <row r="23" spans="2:12" x14ac:dyDescent="0.25">
      <c r="B23" s="15">
        <v>21</v>
      </c>
      <c r="C23" s="15">
        <v>2019</v>
      </c>
      <c r="D23" s="15">
        <v>21</v>
      </c>
      <c r="E23" s="15">
        <v>43</v>
      </c>
      <c r="F23" s="56">
        <f t="shared" si="0"/>
        <v>2.0476190476190474</v>
      </c>
      <c r="G23" s="75">
        <v>0.61</v>
      </c>
      <c r="I23" s="16"/>
      <c r="J23" s="16"/>
      <c r="K23" s="16"/>
      <c r="L23" s="16"/>
    </row>
    <row r="24" spans="2:12" x14ac:dyDescent="0.25">
      <c r="B24" s="15"/>
      <c r="C24" s="15">
        <v>2020</v>
      </c>
      <c r="D24" s="15">
        <v>0</v>
      </c>
      <c r="E24" s="15">
        <v>0</v>
      </c>
      <c r="F24" s="56"/>
      <c r="G24" s="56"/>
      <c r="I24" s="16"/>
      <c r="J24" s="16"/>
      <c r="K24" s="16"/>
      <c r="L24" s="16"/>
    </row>
    <row r="25" spans="2:12" x14ac:dyDescent="0.25">
      <c r="B25" s="15"/>
      <c r="C25" s="15">
        <v>2021</v>
      </c>
      <c r="D25" s="15">
        <v>0</v>
      </c>
      <c r="E25" s="15">
        <v>0</v>
      </c>
      <c r="F25" s="56"/>
      <c r="G25" s="56"/>
      <c r="I25" s="16"/>
      <c r="J25" s="16"/>
      <c r="K25" s="16"/>
      <c r="L25" s="16"/>
    </row>
    <row r="26" spans="2:12" ht="15.75" thickBot="1" x14ac:dyDescent="0.3">
      <c r="B26" s="15"/>
      <c r="C26" s="15">
        <v>2022</v>
      </c>
      <c r="D26" s="15">
        <v>0</v>
      </c>
      <c r="E26" s="15">
        <v>0</v>
      </c>
      <c r="F26" s="56"/>
      <c r="G26" s="56"/>
      <c r="I26" s="20"/>
      <c r="J26" s="20"/>
      <c r="K26" s="57"/>
      <c r="L26" s="16"/>
    </row>
    <row r="27" spans="2:12" ht="17.25" thickTop="1" thickBot="1" x14ac:dyDescent="0.3">
      <c r="I27" s="23"/>
      <c r="J27" s="23"/>
      <c r="K27" s="23"/>
      <c r="L27" s="82"/>
    </row>
    <row r="28" spans="2:12" ht="15.75" thickTop="1" x14ac:dyDescent="0.25"/>
  </sheetData>
  <mergeCells count="3">
    <mergeCell ref="I2:K2"/>
    <mergeCell ref="N2:O2"/>
    <mergeCell ref="S2:T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9A99E-9CE4-44BD-A64A-D42C891E03E0}">
  <sheetPr>
    <tabColor theme="2" tint="-0.249977111117893"/>
  </sheetPr>
  <dimension ref="B1:W27"/>
  <sheetViews>
    <sheetView workbookViewId="0">
      <selection activeCell="L26" sqref="L26"/>
    </sheetView>
  </sheetViews>
  <sheetFormatPr baseColWidth="10" defaultRowHeight="15" x14ac:dyDescent="0.25"/>
  <cols>
    <col min="1" max="1" width="2.140625" style="1" customWidth="1"/>
    <col min="2" max="2" width="3.85546875" style="1" customWidth="1"/>
    <col min="3" max="3" width="7.85546875" style="1" customWidth="1"/>
    <col min="4" max="4" width="11.5703125" style="1" customWidth="1"/>
    <col min="5" max="5" width="12.7109375" style="1" customWidth="1"/>
    <col min="6" max="6" width="13.5703125" style="1" customWidth="1"/>
    <col min="7" max="7" width="13.7109375" style="1" customWidth="1"/>
    <col min="8" max="8" width="1.85546875" style="1" customWidth="1"/>
    <col min="9" max="9" width="9.5703125" style="1" customWidth="1"/>
    <col min="10" max="10" width="7.5703125" style="1" customWidth="1"/>
    <col min="11" max="11" width="8.85546875" style="1" customWidth="1"/>
    <col min="12" max="12" width="10" style="1" customWidth="1"/>
    <col min="13" max="13" width="1.42578125" style="1" customWidth="1"/>
    <col min="14" max="14" width="34.7109375" style="1" customWidth="1"/>
    <col min="15" max="16384" width="11.42578125" style="1"/>
  </cols>
  <sheetData>
    <row r="1" spans="2:23" s="14" customFormat="1" ht="93" customHeight="1" x14ac:dyDescent="0.25">
      <c r="C1" s="118" t="s">
        <v>46</v>
      </c>
      <c r="D1" s="118" t="s">
        <v>75</v>
      </c>
      <c r="E1" s="118" t="s">
        <v>76</v>
      </c>
      <c r="F1" s="118" t="s">
        <v>127</v>
      </c>
      <c r="G1" s="118" t="s">
        <v>121</v>
      </c>
      <c r="H1" s="119"/>
      <c r="I1" s="178" t="s">
        <v>48</v>
      </c>
      <c r="J1" s="179"/>
      <c r="K1" s="180"/>
      <c r="L1" s="120"/>
      <c r="N1" s="128" t="s">
        <v>129</v>
      </c>
      <c r="O1" s="90"/>
      <c r="P1" s="90"/>
      <c r="Q1" s="90"/>
      <c r="R1" s="90"/>
      <c r="S1" s="90"/>
      <c r="T1" s="90"/>
      <c r="U1" s="90"/>
      <c r="V1" s="90"/>
      <c r="W1" s="94"/>
    </row>
    <row r="2" spans="2:23" ht="15.75" thickBot="1" x14ac:dyDescent="0.3">
      <c r="B2" s="15">
        <v>1</v>
      </c>
      <c r="C2" s="15">
        <v>1999</v>
      </c>
      <c r="D2" s="15">
        <v>10</v>
      </c>
      <c r="E2" s="15">
        <v>28</v>
      </c>
      <c r="F2" s="56">
        <f>+E2/D2</f>
        <v>2.8</v>
      </c>
      <c r="G2" s="75">
        <v>0.3</v>
      </c>
      <c r="I2" s="31" t="s">
        <v>78</v>
      </c>
      <c r="J2" s="4" t="s">
        <v>79</v>
      </c>
      <c r="K2" s="4" t="s">
        <v>128</v>
      </c>
      <c r="L2" s="4" t="s">
        <v>82</v>
      </c>
      <c r="N2" s="90"/>
      <c r="O2" s="90"/>
      <c r="P2" s="90"/>
      <c r="Q2" s="90"/>
      <c r="R2" s="90"/>
      <c r="S2" s="90"/>
      <c r="T2" s="90"/>
      <c r="U2" s="90"/>
      <c r="V2" s="90"/>
      <c r="W2" s="90"/>
    </row>
    <row r="3" spans="2:23" x14ac:dyDescent="0.25">
      <c r="B3" s="15">
        <v>2</v>
      </c>
      <c r="C3" s="15">
        <v>2000</v>
      </c>
      <c r="D3" s="15">
        <v>11</v>
      </c>
      <c r="E3" s="15">
        <v>32</v>
      </c>
      <c r="F3" s="56">
        <f t="shared" ref="F3:F22" si="0">+E3/D3</f>
        <v>2.9090909090909092</v>
      </c>
      <c r="G3" s="75">
        <v>0.35</v>
      </c>
      <c r="I3" s="16">
        <f>+D3/D2-1</f>
        <v>0.10000000000000009</v>
      </c>
      <c r="J3" s="16">
        <f>+E3/E2-1</f>
        <v>0.14285714285714279</v>
      </c>
      <c r="K3" s="16">
        <f>+F3/F2-1</f>
        <v>3.8961038961039085E-2</v>
      </c>
      <c r="L3" s="16">
        <f>+G3/G2-1</f>
        <v>0.16666666666666674</v>
      </c>
      <c r="N3" s="89" t="s">
        <v>83</v>
      </c>
      <c r="O3" s="89"/>
      <c r="P3" s="90"/>
      <c r="Q3" s="90"/>
      <c r="R3" s="90"/>
      <c r="S3" s="90"/>
      <c r="T3" s="90"/>
      <c r="U3" s="90"/>
      <c r="V3" s="90"/>
      <c r="W3" s="90"/>
    </row>
    <row r="4" spans="2:23" x14ac:dyDescent="0.25">
      <c r="B4" s="15">
        <v>3</v>
      </c>
      <c r="C4" s="15">
        <v>2001</v>
      </c>
      <c r="D4" s="15">
        <v>12</v>
      </c>
      <c r="E4" s="15">
        <v>33</v>
      </c>
      <c r="F4" s="56">
        <f t="shared" si="0"/>
        <v>2.75</v>
      </c>
      <c r="G4" s="75">
        <v>0.47</v>
      </c>
      <c r="I4" s="16">
        <f t="shared" ref="I4:I22" si="1">+D4/D3-1</f>
        <v>9.0909090909090828E-2</v>
      </c>
      <c r="J4" s="16">
        <f t="shared" ref="J4:J22" si="2">+E4/E3-1</f>
        <v>3.125E-2</v>
      </c>
      <c r="K4" s="16">
        <f t="shared" ref="K4:L22" si="3">+F4/F3-1</f>
        <v>-5.46875E-2</v>
      </c>
      <c r="L4" s="16">
        <f t="shared" si="3"/>
        <v>0.34285714285714297</v>
      </c>
      <c r="N4" s="105" t="s">
        <v>84</v>
      </c>
      <c r="O4" s="105">
        <v>0.91232259764763346</v>
      </c>
      <c r="P4" s="90"/>
      <c r="Q4" s="90"/>
      <c r="R4" s="90"/>
      <c r="S4" s="90"/>
      <c r="T4" s="90"/>
      <c r="U4" s="90"/>
      <c r="V4" s="90"/>
      <c r="W4" s="90"/>
    </row>
    <row r="5" spans="2:23" x14ac:dyDescent="0.25">
      <c r="B5" s="15">
        <v>4</v>
      </c>
      <c r="C5" s="15">
        <v>2002</v>
      </c>
      <c r="D5" s="15">
        <v>13</v>
      </c>
      <c r="E5" s="15">
        <v>33</v>
      </c>
      <c r="F5" s="56">
        <f t="shared" si="0"/>
        <v>2.5384615384615383</v>
      </c>
      <c r="G5" s="75">
        <v>0.42</v>
      </c>
      <c r="I5" s="16">
        <f t="shared" si="1"/>
        <v>8.3333333333333259E-2</v>
      </c>
      <c r="J5" s="16">
        <f t="shared" si="2"/>
        <v>0</v>
      </c>
      <c r="K5" s="16">
        <f t="shared" si="3"/>
        <v>-7.6923076923076983E-2</v>
      </c>
      <c r="L5" s="16">
        <f t="shared" si="3"/>
        <v>-0.10638297872340419</v>
      </c>
      <c r="N5" s="91" t="s">
        <v>85</v>
      </c>
      <c r="O5" s="91">
        <v>0.8323325221785256</v>
      </c>
      <c r="P5" s="90"/>
      <c r="Q5" s="90"/>
      <c r="R5" s="90"/>
      <c r="S5" s="90"/>
      <c r="T5" s="90"/>
      <c r="U5" s="90"/>
      <c r="V5" s="90"/>
      <c r="W5" s="90"/>
    </row>
    <row r="6" spans="2:23" x14ac:dyDescent="0.25">
      <c r="B6" s="15">
        <v>5</v>
      </c>
      <c r="C6" s="15">
        <v>2003</v>
      </c>
      <c r="D6" s="15">
        <v>13</v>
      </c>
      <c r="E6" s="15">
        <v>35</v>
      </c>
      <c r="F6" s="56">
        <f t="shared" si="0"/>
        <v>2.6923076923076925</v>
      </c>
      <c r="G6" s="75">
        <v>0.52</v>
      </c>
      <c r="I6" s="16">
        <f t="shared" si="1"/>
        <v>0</v>
      </c>
      <c r="J6" s="16">
        <f t="shared" si="2"/>
        <v>6.0606060606060552E-2</v>
      </c>
      <c r="K6" s="16">
        <f t="shared" si="3"/>
        <v>6.0606060606060774E-2</v>
      </c>
      <c r="L6" s="16">
        <f t="shared" si="3"/>
        <v>0.23809523809523814</v>
      </c>
      <c r="N6" s="91" t="s">
        <v>86</v>
      </c>
      <c r="O6" s="91">
        <v>0.80274414373944181</v>
      </c>
      <c r="P6" s="90"/>
      <c r="Q6" s="90"/>
      <c r="R6" s="90"/>
      <c r="S6" s="90"/>
      <c r="T6" s="90"/>
      <c r="U6" s="90"/>
      <c r="V6" s="90"/>
      <c r="W6" s="90"/>
    </row>
    <row r="7" spans="2:23" x14ac:dyDescent="0.25">
      <c r="B7" s="15">
        <v>6</v>
      </c>
      <c r="C7" s="15">
        <v>2004</v>
      </c>
      <c r="D7" s="15">
        <v>14</v>
      </c>
      <c r="E7" s="15">
        <v>36</v>
      </c>
      <c r="F7" s="56">
        <f t="shared" si="0"/>
        <v>2.5714285714285716</v>
      </c>
      <c r="G7" s="75">
        <v>0.64</v>
      </c>
      <c r="I7" s="16">
        <f t="shared" si="1"/>
        <v>7.6923076923076872E-2</v>
      </c>
      <c r="J7" s="16">
        <f t="shared" si="2"/>
        <v>2.857142857142847E-2</v>
      </c>
      <c r="K7" s="16">
        <f t="shared" si="3"/>
        <v>-4.4897959183673453E-2</v>
      </c>
      <c r="L7" s="16">
        <f t="shared" si="3"/>
        <v>0.23076923076923084</v>
      </c>
      <c r="N7" s="91" t="s">
        <v>62</v>
      </c>
      <c r="O7" s="91">
        <v>5.1442474753607782E-2</v>
      </c>
      <c r="P7" s="90"/>
      <c r="Q7" s="90"/>
      <c r="R7" s="90"/>
      <c r="S7" s="90"/>
      <c r="T7" s="90"/>
      <c r="U7" s="90"/>
      <c r="V7" s="90"/>
      <c r="W7" s="90"/>
    </row>
    <row r="8" spans="2:23" ht="15.75" thickBot="1" x14ac:dyDescent="0.3">
      <c r="B8" s="15">
        <v>7</v>
      </c>
      <c r="C8" s="15">
        <v>2005</v>
      </c>
      <c r="D8" s="15">
        <v>14</v>
      </c>
      <c r="E8" s="15">
        <v>37</v>
      </c>
      <c r="F8" s="56">
        <f t="shared" si="0"/>
        <v>2.6428571428571428</v>
      </c>
      <c r="G8" s="75">
        <v>0.6</v>
      </c>
      <c r="I8" s="16">
        <f t="shared" si="1"/>
        <v>0</v>
      </c>
      <c r="J8" s="16">
        <f t="shared" si="2"/>
        <v>2.7777777777777679E-2</v>
      </c>
      <c r="K8" s="16">
        <f t="shared" si="3"/>
        <v>2.7777777777777679E-2</v>
      </c>
      <c r="L8" s="16">
        <f t="shared" si="3"/>
        <v>-6.25E-2</v>
      </c>
      <c r="N8" s="92" t="s">
        <v>87</v>
      </c>
      <c r="O8" s="92">
        <v>21</v>
      </c>
      <c r="P8" s="90"/>
      <c r="Q8" s="90"/>
      <c r="R8" s="90"/>
      <c r="S8" s="90"/>
      <c r="T8" s="90"/>
      <c r="U8" s="90"/>
      <c r="V8" s="90"/>
      <c r="W8" s="90"/>
    </row>
    <row r="9" spans="2:23" x14ac:dyDescent="0.25">
      <c r="B9" s="15">
        <v>8</v>
      </c>
      <c r="C9" s="15">
        <v>2006</v>
      </c>
      <c r="D9" s="15">
        <v>15</v>
      </c>
      <c r="E9" s="15">
        <v>38</v>
      </c>
      <c r="F9" s="56">
        <f t="shared" si="0"/>
        <v>2.5333333333333332</v>
      </c>
      <c r="G9" s="75">
        <v>0.59</v>
      </c>
      <c r="I9" s="16">
        <f t="shared" si="1"/>
        <v>7.1428571428571397E-2</v>
      </c>
      <c r="J9" s="16">
        <f t="shared" si="2"/>
        <v>2.7027027027026973E-2</v>
      </c>
      <c r="K9" s="16">
        <f t="shared" si="3"/>
        <v>-4.1441441441441462E-2</v>
      </c>
      <c r="L9" s="16">
        <f t="shared" si="3"/>
        <v>-1.6666666666666718E-2</v>
      </c>
      <c r="N9" s="90"/>
      <c r="O9" s="90"/>
      <c r="P9" s="90"/>
      <c r="Q9" s="90"/>
      <c r="R9" s="90"/>
      <c r="S9" s="90"/>
      <c r="T9" s="90"/>
      <c r="U9" s="90"/>
      <c r="V9" s="90"/>
      <c r="W9" s="90"/>
    </row>
    <row r="10" spans="2:23" ht="15.75" thickBot="1" x14ac:dyDescent="0.3">
      <c r="B10" s="15">
        <v>9</v>
      </c>
      <c r="C10" s="15">
        <v>2007</v>
      </c>
      <c r="D10" s="15">
        <v>15</v>
      </c>
      <c r="E10" s="15">
        <v>38</v>
      </c>
      <c r="F10" s="56">
        <f t="shared" si="0"/>
        <v>2.5333333333333332</v>
      </c>
      <c r="G10" s="75">
        <v>0.57999999999999996</v>
      </c>
      <c r="I10" s="16">
        <f t="shared" si="1"/>
        <v>0</v>
      </c>
      <c r="J10" s="16">
        <f t="shared" si="2"/>
        <v>0</v>
      </c>
      <c r="K10" s="16">
        <f t="shared" si="3"/>
        <v>0</v>
      </c>
      <c r="L10" s="16">
        <f t="shared" si="3"/>
        <v>-1.6949152542372947E-2</v>
      </c>
      <c r="N10" s="90" t="s">
        <v>88</v>
      </c>
      <c r="O10" s="90"/>
      <c r="P10" s="90"/>
      <c r="Q10" s="90"/>
      <c r="R10" s="90"/>
      <c r="S10" s="90"/>
      <c r="T10" s="90"/>
      <c r="U10" s="90"/>
      <c r="V10" s="90"/>
      <c r="W10" s="90"/>
    </row>
    <row r="11" spans="2:23" x14ac:dyDescent="0.25">
      <c r="B11" s="15">
        <v>10</v>
      </c>
      <c r="C11" s="15">
        <v>2008</v>
      </c>
      <c r="D11" s="15">
        <v>16</v>
      </c>
      <c r="E11" s="15">
        <v>40</v>
      </c>
      <c r="F11" s="56">
        <f t="shared" si="0"/>
        <v>2.5</v>
      </c>
      <c r="G11" s="75">
        <v>0.69</v>
      </c>
      <c r="I11" s="16">
        <f t="shared" si="1"/>
        <v>6.6666666666666652E-2</v>
      </c>
      <c r="J11" s="16">
        <f t="shared" si="2"/>
        <v>5.2631578947368363E-2</v>
      </c>
      <c r="K11" s="16">
        <f t="shared" si="3"/>
        <v>-1.3157894736842035E-2</v>
      </c>
      <c r="L11" s="16">
        <f t="shared" si="3"/>
        <v>0.18965517241379315</v>
      </c>
      <c r="N11" s="93"/>
      <c r="O11" s="93" t="s">
        <v>92</v>
      </c>
      <c r="P11" s="93" t="s">
        <v>93</v>
      </c>
      <c r="Q11" s="93" t="s">
        <v>94</v>
      </c>
      <c r="R11" s="93" t="s">
        <v>95</v>
      </c>
      <c r="S11" s="93" t="s">
        <v>96</v>
      </c>
      <c r="T11" s="90"/>
      <c r="U11" s="90"/>
      <c r="V11" s="90"/>
      <c r="W11" s="90"/>
    </row>
    <row r="12" spans="2:23" x14ac:dyDescent="0.25">
      <c r="B12" s="15">
        <v>11</v>
      </c>
      <c r="C12" s="15">
        <v>2009</v>
      </c>
      <c r="D12" s="15">
        <v>16</v>
      </c>
      <c r="E12" s="15">
        <v>41</v>
      </c>
      <c r="F12" s="56">
        <f t="shared" si="0"/>
        <v>2.5625</v>
      </c>
      <c r="G12" s="75">
        <v>0.57999999999999996</v>
      </c>
      <c r="I12" s="16">
        <f t="shared" si="1"/>
        <v>0</v>
      </c>
      <c r="J12" s="16">
        <f t="shared" si="2"/>
        <v>2.4999999999999911E-2</v>
      </c>
      <c r="K12" s="16">
        <f t="shared" si="3"/>
        <v>2.4999999999999911E-2</v>
      </c>
      <c r="L12" s="16">
        <f t="shared" si="3"/>
        <v>-0.15942028985507251</v>
      </c>
      <c r="N12" s="91" t="s">
        <v>89</v>
      </c>
      <c r="O12" s="91">
        <v>3</v>
      </c>
      <c r="P12" s="91">
        <v>0.22332670616510103</v>
      </c>
      <c r="Q12" s="91">
        <v>7.4442235388367015E-2</v>
      </c>
      <c r="R12" s="91">
        <v>28.13038652632229</v>
      </c>
      <c r="S12" s="91">
        <v>8.092938696787073E-7</v>
      </c>
      <c r="T12" s="90"/>
      <c r="U12" s="90"/>
      <c r="V12" s="90"/>
      <c r="W12" s="90"/>
    </row>
    <row r="13" spans="2:23" x14ac:dyDescent="0.25">
      <c r="B13" s="15">
        <v>12</v>
      </c>
      <c r="C13" s="15">
        <v>2010</v>
      </c>
      <c r="D13" s="15">
        <v>17</v>
      </c>
      <c r="E13" s="15">
        <v>42</v>
      </c>
      <c r="F13" s="56">
        <f t="shared" si="0"/>
        <v>2.4705882352941178</v>
      </c>
      <c r="G13" s="75">
        <v>0.56999999999999995</v>
      </c>
      <c r="I13" s="16">
        <f t="shared" si="1"/>
        <v>6.25E-2</v>
      </c>
      <c r="J13" s="16">
        <f t="shared" si="2"/>
        <v>2.4390243902439046E-2</v>
      </c>
      <c r="K13" s="16">
        <f t="shared" si="3"/>
        <v>-3.5868005738880826E-2</v>
      </c>
      <c r="L13" s="16">
        <f t="shared" si="3"/>
        <v>-1.7241379310344862E-2</v>
      </c>
      <c r="N13" s="91" t="s">
        <v>90</v>
      </c>
      <c r="O13" s="91">
        <v>17</v>
      </c>
      <c r="P13" s="91">
        <v>4.4987579549184767E-2</v>
      </c>
      <c r="Q13" s="91">
        <v>2.6463282087755744E-3</v>
      </c>
      <c r="R13" s="91"/>
      <c r="S13" s="91"/>
      <c r="T13" s="90"/>
      <c r="U13" s="90"/>
      <c r="V13" s="90"/>
      <c r="W13" s="90"/>
    </row>
    <row r="14" spans="2:23" ht="15.75" thickBot="1" x14ac:dyDescent="0.3">
      <c r="B14" s="15">
        <v>13</v>
      </c>
      <c r="C14" s="15">
        <v>2011</v>
      </c>
      <c r="D14" s="15">
        <v>16</v>
      </c>
      <c r="E14" s="15">
        <v>41</v>
      </c>
      <c r="F14" s="56">
        <f t="shared" si="0"/>
        <v>2.5625</v>
      </c>
      <c r="G14" s="75">
        <v>0.6</v>
      </c>
      <c r="I14" s="16">
        <f t="shared" si="1"/>
        <v>-5.8823529411764719E-2</v>
      </c>
      <c r="J14" s="16">
        <f t="shared" si="2"/>
        <v>-2.3809523809523836E-2</v>
      </c>
      <c r="K14" s="16">
        <f t="shared" si="3"/>
        <v>3.7202380952380931E-2</v>
      </c>
      <c r="L14" s="16">
        <f t="shared" si="3"/>
        <v>5.2631578947368363E-2</v>
      </c>
      <c r="N14" s="92" t="s">
        <v>43</v>
      </c>
      <c r="O14" s="92">
        <v>20</v>
      </c>
      <c r="P14" s="92">
        <v>0.26831428571428578</v>
      </c>
      <c r="Q14" s="92"/>
      <c r="R14" s="92"/>
      <c r="S14" s="92"/>
      <c r="T14" s="90"/>
      <c r="U14" s="90"/>
      <c r="V14" s="90"/>
      <c r="W14" s="90"/>
    </row>
    <row r="15" spans="2:23" ht="15.75" thickBot="1" x14ac:dyDescent="0.3">
      <c r="B15" s="15">
        <v>14</v>
      </c>
      <c r="C15" s="15">
        <v>2012</v>
      </c>
      <c r="D15" s="15">
        <v>19</v>
      </c>
      <c r="E15" s="15">
        <v>43</v>
      </c>
      <c r="F15" s="56">
        <f t="shared" si="0"/>
        <v>2.263157894736842</v>
      </c>
      <c r="G15" s="75">
        <v>0.65</v>
      </c>
      <c r="I15" s="16">
        <f t="shared" si="1"/>
        <v>0.1875</v>
      </c>
      <c r="J15" s="16">
        <f t="shared" si="2"/>
        <v>4.8780487804878092E-2</v>
      </c>
      <c r="K15" s="16">
        <f t="shared" si="3"/>
        <v>-0.11681643132220798</v>
      </c>
      <c r="L15" s="16">
        <f t="shared" si="3"/>
        <v>8.3333333333333481E-2</v>
      </c>
      <c r="N15" s="90"/>
      <c r="O15" s="90"/>
      <c r="P15" s="90"/>
      <c r="Q15" s="90"/>
      <c r="R15" s="90"/>
      <c r="S15" s="90"/>
      <c r="T15" s="90"/>
      <c r="U15" s="90"/>
      <c r="V15" s="90"/>
      <c r="W15" s="90"/>
    </row>
    <row r="16" spans="2:23" x14ac:dyDescent="0.25">
      <c r="B16" s="15">
        <v>15</v>
      </c>
      <c r="C16" s="15">
        <v>2013</v>
      </c>
      <c r="D16" s="15">
        <v>20</v>
      </c>
      <c r="E16" s="15">
        <v>45</v>
      </c>
      <c r="F16" s="56">
        <f t="shared" si="0"/>
        <v>2.25</v>
      </c>
      <c r="G16" s="75">
        <v>0.67</v>
      </c>
      <c r="I16" s="16">
        <f t="shared" si="1"/>
        <v>5.2631578947368363E-2</v>
      </c>
      <c r="J16" s="16">
        <f t="shared" si="2"/>
        <v>4.6511627906976827E-2</v>
      </c>
      <c r="K16" s="16">
        <f t="shared" si="3"/>
        <v>-5.8139534883721034E-3</v>
      </c>
      <c r="L16" s="16">
        <f t="shared" si="3"/>
        <v>3.0769230769230882E-2</v>
      </c>
      <c r="N16" s="93"/>
      <c r="O16" s="93" t="s">
        <v>97</v>
      </c>
      <c r="P16" s="93" t="s">
        <v>62</v>
      </c>
      <c r="Q16" s="93" t="s">
        <v>98</v>
      </c>
      <c r="R16" s="93" t="s">
        <v>99</v>
      </c>
      <c r="S16" s="93" t="s">
        <v>100</v>
      </c>
      <c r="T16" s="93" t="s">
        <v>101</v>
      </c>
      <c r="U16" s="93" t="s">
        <v>102</v>
      </c>
      <c r="V16" s="93" t="s">
        <v>103</v>
      </c>
      <c r="W16" s="90"/>
    </row>
    <row r="17" spans="2:23" x14ac:dyDescent="0.25">
      <c r="B17" s="15">
        <v>16</v>
      </c>
      <c r="C17" s="15">
        <v>2014</v>
      </c>
      <c r="D17" s="15">
        <v>21</v>
      </c>
      <c r="E17" s="15">
        <v>46</v>
      </c>
      <c r="F17" s="56">
        <f t="shared" si="0"/>
        <v>2.1904761904761907</v>
      </c>
      <c r="G17" s="75">
        <v>0.65</v>
      </c>
      <c r="I17" s="16">
        <f t="shared" si="1"/>
        <v>5.0000000000000044E-2</v>
      </c>
      <c r="J17" s="16">
        <f t="shared" si="2"/>
        <v>2.2222222222222143E-2</v>
      </c>
      <c r="K17" s="16">
        <f t="shared" si="3"/>
        <v>-2.6455026455026398E-2</v>
      </c>
      <c r="L17" s="16">
        <f t="shared" si="3"/>
        <v>-2.9850746268656692E-2</v>
      </c>
      <c r="N17" s="91" t="s">
        <v>91</v>
      </c>
      <c r="O17" s="91">
        <v>1.3974415280978134</v>
      </c>
      <c r="P17" s="91">
        <v>0.82552164972882092</v>
      </c>
      <c r="Q17" s="91">
        <v>1.6927981580578351</v>
      </c>
      <c r="R17" s="91">
        <v>0.10873810909400457</v>
      </c>
      <c r="S17" s="91">
        <v>-0.34425690833871192</v>
      </c>
      <c r="T17" s="91">
        <v>3.1391399645343387</v>
      </c>
      <c r="U17" s="91">
        <v>-0.34425690833871192</v>
      </c>
      <c r="V17" s="91">
        <v>3.1391399645343387</v>
      </c>
      <c r="W17" s="90"/>
    </row>
    <row r="18" spans="2:23" x14ac:dyDescent="0.25">
      <c r="B18" s="15">
        <v>17</v>
      </c>
      <c r="C18" s="15">
        <v>2015</v>
      </c>
      <c r="D18" s="15">
        <v>20</v>
      </c>
      <c r="E18" s="15">
        <v>43</v>
      </c>
      <c r="F18" s="56">
        <f t="shared" si="0"/>
        <v>2.15</v>
      </c>
      <c r="G18" s="75">
        <v>0.7</v>
      </c>
      <c r="I18" s="16">
        <f t="shared" si="1"/>
        <v>-4.7619047619047672E-2</v>
      </c>
      <c r="J18" s="16">
        <f t="shared" si="2"/>
        <v>-6.5217391304347783E-2</v>
      </c>
      <c r="K18" s="16">
        <f t="shared" si="3"/>
        <v>-1.8478260869565388E-2</v>
      </c>
      <c r="L18" s="16">
        <f t="shared" si="3"/>
        <v>7.6923076923076872E-2</v>
      </c>
      <c r="N18" s="126" t="s">
        <v>75</v>
      </c>
      <c r="O18" s="91">
        <v>-7.3122697378001117E-2</v>
      </c>
      <c r="P18" s="91">
        <v>3.2318112871814846E-2</v>
      </c>
      <c r="Q18" s="105">
        <v>-2.2625918062738317</v>
      </c>
      <c r="R18" s="91">
        <v>3.7045945881371563E-2</v>
      </c>
      <c r="S18" s="91">
        <v>-0.1413079553611315</v>
      </c>
      <c r="T18" s="91">
        <v>-4.9374393948707213E-3</v>
      </c>
      <c r="U18" s="91">
        <v>-0.1413079553611315</v>
      </c>
      <c r="V18" s="91">
        <v>-4.9374393948707213E-3</v>
      </c>
      <c r="W18" s="90"/>
    </row>
    <row r="19" spans="2:23" x14ac:dyDescent="0.25">
      <c r="B19" s="15">
        <v>18</v>
      </c>
      <c r="C19" s="15">
        <v>2016</v>
      </c>
      <c r="D19" s="15">
        <v>21</v>
      </c>
      <c r="E19" s="15">
        <v>45</v>
      </c>
      <c r="F19" s="56">
        <f t="shared" si="0"/>
        <v>2.1428571428571428</v>
      </c>
      <c r="G19" s="75">
        <v>0.68</v>
      </c>
      <c r="I19" s="16">
        <f t="shared" si="1"/>
        <v>5.0000000000000044E-2</v>
      </c>
      <c r="J19" s="16">
        <f t="shared" si="2"/>
        <v>4.6511627906976827E-2</v>
      </c>
      <c r="K19" s="16">
        <f t="shared" si="3"/>
        <v>-3.3222591362126463E-3</v>
      </c>
      <c r="L19" s="16">
        <f t="shared" si="3"/>
        <v>-2.857142857142847E-2</v>
      </c>
      <c r="N19" s="126" t="s">
        <v>76</v>
      </c>
      <c r="O19" s="91">
        <v>4.5459425328087937E-2</v>
      </c>
      <c r="P19" s="91">
        <v>1.2472888953037071E-2</v>
      </c>
      <c r="Q19" s="105" t="s">
        <v>276</v>
      </c>
      <c r="R19" s="91">
        <v>2.004819000805617E-3</v>
      </c>
      <c r="S19" s="91">
        <v>1.9143929914385235E-2</v>
      </c>
      <c r="T19" s="91">
        <v>7.1774920741790635E-2</v>
      </c>
      <c r="U19" s="91">
        <v>1.9143929914385235E-2</v>
      </c>
      <c r="V19" s="91">
        <v>7.1774920741790635E-2</v>
      </c>
      <c r="W19" s="90"/>
    </row>
    <row r="20" spans="2:23" ht="15.75" thickBot="1" x14ac:dyDescent="0.3">
      <c r="B20" s="15">
        <v>19</v>
      </c>
      <c r="C20" s="15">
        <v>2017</v>
      </c>
      <c r="D20" s="15">
        <v>22</v>
      </c>
      <c r="E20" s="15">
        <v>47</v>
      </c>
      <c r="F20" s="56">
        <f t="shared" si="0"/>
        <v>2.1363636363636362</v>
      </c>
      <c r="G20" s="75">
        <v>0.71</v>
      </c>
      <c r="I20" s="16">
        <f t="shared" si="1"/>
        <v>4.7619047619047672E-2</v>
      </c>
      <c r="J20" s="16">
        <f t="shared" si="2"/>
        <v>4.4444444444444509E-2</v>
      </c>
      <c r="K20" s="16">
        <f t="shared" si="3"/>
        <v>-3.0303030303030498E-3</v>
      </c>
      <c r="L20" s="16">
        <f t="shared" si="3"/>
        <v>4.4117647058823373E-2</v>
      </c>
      <c r="N20" s="127" t="s">
        <v>77</v>
      </c>
      <c r="O20" s="92">
        <v>-0.57303960332287152</v>
      </c>
      <c r="P20" s="92">
        <v>0.27711538563230914</v>
      </c>
      <c r="Q20" s="125">
        <v>-2.0678736477057602</v>
      </c>
      <c r="R20" s="92">
        <v>5.42200595906112E-2</v>
      </c>
      <c r="S20" s="92">
        <v>-1.1577019607872043</v>
      </c>
      <c r="T20" s="92">
        <v>1.16227541414613E-2</v>
      </c>
      <c r="U20" s="92">
        <v>-1.1577019607872043</v>
      </c>
      <c r="V20" s="92">
        <v>1.16227541414613E-2</v>
      </c>
      <c r="W20" s="90"/>
    </row>
    <row r="21" spans="2:23" x14ac:dyDescent="0.25">
      <c r="B21" s="15">
        <v>20</v>
      </c>
      <c r="C21" s="15">
        <v>2018</v>
      </c>
      <c r="D21" s="15">
        <v>24</v>
      </c>
      <c r="E21" s="15">
        <v>48</v>
      </c>
      <c r="F21" s="56">
        <f t="shared" si="0"/>
        <v>2</v>
      </c>
      <c r="G21" s="75">
        <v>0.72</v>
      </c>
      <c r="I21" s="16">
        <f t="shared" si="1"/>
        <v>9.0909090909090828E-2</v>
      </c>
      <c r="J21" s="16">
        <f t="shared" si="2"/>
        <v>2.1276595744680771E-2</v>
      </c>
      <c r="K21" s="16">
        <f t="shared" si="3"/>
        <v>-6.3829787234042534E-2</v>
      </c>
      <c r="L21" s="16">
        <f t="shared" si="3"/>
        <v>1.4084507042253502E-2</v>
      </c>
    </row>
    <row r="22" spans="2:23" x14ac:dyDescent="0.25">
      <c r="B22" s="15">
        <v>21</v>
      </c>
      <c r="C22" s="15">
        <v>2019</v>
      </c>
      <c r="D22" s="15">
        <v>21</v>
      </c>
      <c r="E22" s="15">
        <v>43</v>
      </c>
      <c r="F22" s="56">
        <f t="shared" si="0"/>
        <v>2.0476190476190474</v>
      </c>
      <c r="G22" s="75">
        <v>0.61</v>
      </c>
      <c r="I22" s="16">
        <f t="shared" si="1"/>
        <v>-0.125</v>
      </c>
      <c r="J22" s="16">
        <f t="shared" si="2"/>
        <v>-0.10416666666666663</v>
      </c>
      <c r="K22" s="16">
        <f t="shared" si="3"/>
        <v>2.3809523809523725E-2</v>
      </c>
      <c r="L22" s="16">
        <f t="shared" si="3"/>
        <v>-0.15277777777777779</v>
      </c>
    </row>
    <row r="23" spans="2:23" x14ac:dyDescent="0.25">
      <c r="B23" s="15"/>
      <c r="C23" s="15">
        <v>2020</v>
      </c>
      <c r="D23" s="15">
        <v>0</v>
      </c>
      <c r="E23" s="15">
        <v>0</v>
      </c>
      <c r="F23" s="56"/>
      <c r="G23" s="56"/>
      <c r="I23" s="16"/>
      <c r="J23" s="16"/>
      <c r="K23" s="16"/>
      <c r="L23" s="16"/>
    </row>
    <row r="24" spans="2:23" x14ac:dyDescent="0.25">
      <c r="B24" s="15"/>
      <c r="C24" s="15">
        <v>2021</v>
      </c>
      <c r="D24" s="15">
        <v>0</v>
      </c>
      <c r="E24" s="15">
        <v>0</v>
      </c>
      <c r="F24" s="56"/>
      <c r="G24" s="56"/>
      <c r="I24" s="16"/>
      <c r="J24" s="16"/>
      <c r="K24" s="16"/>
      <c r="L24" s="16"/>
    </row>
    <row r="25" spans="2:23" ht="15.75" thickBot="1" x14ac:dyDescent="0.3">
      <c r="B25" s="15"/>
      <c r="C25" s="15">
        <v>2022</v>
      </c>
      <c r="D25" s="15">
        <v>0</v>
      </c>
      <c r="E25" s="15">
        <v>0</v>
      </c>
      <c r="F25" s="56"/>
      <c r="G25" s="56"/>
      <c r="I25" s="20"/>
      <c r="J25" s="20"/>
      <c r="K25" s="57"/>
      <c r="L25" s="16"/>
    </row>
    <row r="26" spans="2:23" ht="17.25" thickTop="1" thickBot="1" x14ac:dyDescent="0.3">
      <c r="I26" s="23">
        <f>AVERAGE(I3:I22)</f>
        <v>3.9948893985271683E-2</v>
      </c>
      <c r="J26" s="23">
        <f>+AVERAGE(J3:J22)</f>
        <v>2.2833234196944236E-2</v>
      </c>
      <c r="K26" s="23">
        <f>+AVERAGE(K3:K22)</f>
        <v>-1.4568255872643137E-2</v>
      </c>
      <c r="L26" s="82">
        <f>+AVERAGE(L3:L22)</f>
        <v>4.397712025802171E-2</v>
      </c>
    </row>
    <row r="27" spans="2:23" ht="15.75" thickTop="1" x14ac:dyDescent="0.25"/>
  </sheetData>
  <mergeCells count="1">
    <mergeCell ref="I1:K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BB96F-66D9-451C-BBB1-F192C277E39A}">
  <sheetPr>
    <tabColor theme="0" tint="-0.34998626667073579"/>
  </sheetPr>
  <dimension ref="B1:N27"/>
  <sheetViews>
    <sheetView workbookViewId="0">
      <selection activeCell="G28" sqref="G28"/>
    </sheetView>
  </sheetViews>
  <sheetFormatPr baseColWidth="10" defaultRowHeight="15" x14ac:dyDescent="0.25"/>
  <cols>
    <col min="1" max="1" width="2.140625" style="1" customWidth="1"/>
    <col min="2" max="2" width="3.85546875" style="1" customWidth="1"/>
    <col min="3" max="3" width="7.85546875" style="1" customWidth="1"/>
    <col min="4" max="4" width="11.5703125" style="1" customWidth="1"/>
    <col min="5" max="5" width="12.7109375" style="1" customWidth="1"/>
    <col min="6" max="6" width="13.5703125" style="1" customWidth="1"/>
    <col min="7" max="7" width="13.7109375" style="1" customWidth="1"/>
    <col min="8" max="8" width="1.85546875" style="1" customWidth="1"/>
    <col min="9" max="9" width="9.5703125" style="1" customWidth="1"/>
    <col min="10" max="10" width="7.5703125" style="1" customWidth="1"/>
    <col min="11" max="11" width="8.85546875" style="1" customWidth="1"/>
    <col min="12" max="12" width="10" style="1" customWidth="1"/>
    <col min="13" max="13" width="1.42578125" style="1" customWidth="1"/>
    <col min="14" max="16384" width="11.42578125" style="1"/>
  </cols>
  <sheetData>
    <row r="1" spans="2:14" s="14" customFormat="1" ht="93" customHeight="1" x14ac:dyDescent="0.25">
      <c r="C1" s="118" t="s">
        <v>46</v>
      </c>
      <c r="D1" s="118" t="s">
        <v>75</v>
      </c>
      <c r="E1" s="118" t="s">
        <v>76</v>
      </c>
      <c r="F1" s="118" t="s">
        <v>127</v>
      </c>
      <c r="G1" s="118" t="s">
        <v>121</v>
      </c>
      <c r="H1" s="119"/>
      <c r="I1" s="178" t="s">
        <v>48</v>
      </c>
      <c r="J1" s="179"/>
      <c r="K1" s="180"/>
      <c r="L1" s="120"/>
      <c r="N1" s="94"/>
    </row>
    <row r="2" spans="2:14" x14ac:dyDescent="0.25">
      <c r="B2" s="15">
        <v>1</v>
      </c>
      <c r="C2" s="15">
        <v>1999</v>
      </c>
      <c r="D2" s="15">
        <v>10</v>
      </c>
      <c r="E2" s="15">
        <v>28</v>
      </c>
      <c r="F2" s="56">
        <f>+E2/D2</f>
        <v>2.8</v>
      </c>
      <c r="G2" s="75">
        <v>0.3</v>
      </c>
      <c r="I2" s="31" t="s">
        <v>78</v>
      </c>
      <c r="J2" s="4" t="s">
        <v>79</v>
      </c>
      <c r="K2" s="4" t="s">
        <v>128</v>
      </c>
      <c r="L2" s="4" t="s">
        <v>82</v>
      </c>
      <c r="N2" s="90"/>
    </row>
    <row r="3" spans="2:14" x14ac:dyDescent="0.25">
      <c r="B3" s="15">
        <v>2</v>
      </c>
      <c r="C3" s="15">
        <v>2000</v>
      </c>
      <c r="D3" s="15">
        <v>11</v>
      </c>
      <c r="E3" s="15">
        <v>32</v>
      </c>
      <c r="F3" s="56">
        <f t="shared" ref="F3:F22" si="0">+E3/D3</f>
        <v>2.9090909090909092</v>
      </c>
      <c r="G3" s="75">
        <v>0.35</v>
      </c>
      <c r="I3" s="16">
        <f>+D3/D2-1</f>
        <v>0.10000000000000009</v>
      </c>
      <c r="J3" s="16">
        <f>+E3/E2-1</f>
        <v>0.14285714285714279</v>
      </c>
      <c r="K3" s="16">
        <f>+F3/F2-1</f>
        <v>3.8961038961039085E-2</v>
      </c>
      <c r="L3" s="16">
        <f>+G3/G2-1</f>
        <v>0.16666666666666674</v>
      </c>
      <c r="N3" s="90"/>
    </row>
    <row r="4" spans="2:14" x14ac:dyDescent="0.25">
      <c r="B4" s="15">
        <v>3</v>
      </c>
      <c r="C4" s="15">
        <v>2001</v>
      </c>
      <c r="D4" s="15">
        <v>12</v>
      </c>
      <c r="E4" s="15">
        <v>33</v>
      </c>
      <c r="F4" s="56">
        <f t="shared" si="0"/>
        <v>2.75</v>
      </c>
      <c r="G4" s="75">
        <v>0.47</v>
      </c>
      <c r="I4" s="16">
        <f t="shared" ref="I4:L22" si="1">+D4/D3-1</f>
        <v>9.0909090909090828E-2</v>
      </c>
      <c r="J4" s="16">
        <f t="shared" si="1"/>
        <v>3.125E-2</v>
      </c>
      <c r="K4" s="16">
        <f t="shared" si="1"/>
        <v>-5.46875E-2</v>
      </c>
      <c r="L4" s="16">
        <f t="shared" si="1"/>
        <v>0.34285714285714297</v>
      </c>
      <c r="N4" s="90"/>
    </row>
    <row r="5" spans="2:14" x14ac:dyDescent="0.25">
      <c r="B5" s="15">
        <v>4</v>
      </c>
      <c r="C5" s="15">
        <v>2002</v>
      </c>
      <c r="D5" s="15">
        <v>13</v>
      </c>
      <c r="E5" s="15">
        <v>33</v>
      </c>
      <c r="F5" s="56">
        <f t="shared" si="0"/>
        <v>2.5384615384615383</v>
      </c>
      <c r="G5" s="75">
        <v>0.42</v>
      </c>
      <c r="I5" s="16">
        <f t="shared" si="1"/>
        <v>8.3333333333333259E-2</v>
      </c>
      <c r="J5" s="16">
        <f t="shared" si="1"/>
        <v>0</v>
      </c>
      <c r="K5" s="16">
        <f t="shared" si="1"/>
        <v>-7.6923076923076983E-2</v>
      </c>
      <c r="L5" s="16">
        <f t="shared" si="1"/>
        <v>-0.10638297872340419</v>
      </c>
      <c r="N5" s="90"/>
    </row>
    <row r="6" spans="2:14" x14ac:dyDescent="0.25">
      <c r="B6" s="15">
        <v>5</v>
      </c>
      <c r="C6" s="15">
        <v>2003</v>
      </c>
      <c r="D6" s="15">
        <v>13</v>
      </c>
      <c r="E6" s="15">
        <v>35</v>
      </c>
      <c r="F6" s="56">
        <f t="shared" si="0"/>
        <v>2.6923076923076925</v>
      </c>
      <c r="G6" s="75">
        <v>0.52</v>
      </c>
      <c r="I6" s="16">
        <f t="shared" si="1"/>
        <v>0</v>
      </c>
      <c r="J6" s="16">
        <f t="shared" si="1"/>
        <v>6.0606060606060552E-2</v>
      </c>
      <c r="K6" s="16">
        <f t="shared" si="1"/>
        <v>6.0606060606060774E-2</v>
      </c>
      <c r="L6" s="16">
        <f t="shared" si="1"/>
        <v>0.23809523809523814</v>
      </c>
      <c r="N6" s="90"/>
    </row>
    <row r="7" spans="2:14" x14ac:dyDescent="0.25">
      <c r="B7" s="15">
        <v>6</v>
      </c>
      <c r="C7" s="15">
        <v>2004</v>
      </c>
      <c r="D7" s="15">
        <v>14</v>
      </c>
      <c r="E7" s="15">
        <v>36</v>
      </c>
      <c r="F7" s="56">
        <f t="shared" si="0"/>
        <v>2.5714285714285716</v>
      </c>
      <c r="G7" s="75">
        <v>0.64</v>
      </c>
      <c r="I7" s="16">
        <f t="shared" si="1"/>
        <v>7.6923076923076872E-2</v>
      </c>
      <c r="J7" s="16">
        <f t="shared" si="1"/>
        <v>2.857142857142847E-2</v>
      </c>
      <c r="K7" s="16">
        <f t="shared" si="1"/>
        <v>-4.4897959183673453E-2</v>
      </c>
      <c r="L7" s="16">
        <f t="shared" si="1"/>
        <v>0.23076923076923084</v>
      </c>
      <c r="N7" s="90"/>
    </row>
    <row r="8" spans="2:14" x14ac:dyDescent="0.25">
      <c r="B8" s="15">
        <v>7</v>
      </c>
      <c r="C8" s="15">
        <v>2005</v>
      </c>
      <c r="D8" s="15">
        <v>14</v>
      </c>
      <c r="E8" s="15">
        <v>37</v>
      </c>
      <c r="F8" s="56">
        <f t="shared" si="0"/>
        <v>2.6428571428571428</v>
      </c>
      <c r="G8" s="75">
        <v>0.6</v>
      </c>
      <c r="I8" s="16">
        <f t="shared" si="1"/>
        <v>0</v>
      </c>
      <c r="J8" s="16">
        <f t="shared" si="1"/>
        <v>2.7777777777777679E-2</v>
      </c>
      <c r="K8" s="16">
        <f t="shared" si="1"/>
        <v>2.7777777777777679E-2</v>
      </c>
      <c r="L8" s="16">
        <f t="shared" si="1"/>
        <v>-6.25E-2</v>
      </c>
      <c r="N8" s="90"/>
    </row>
    <row r="9" spans="2:14" x14ac:dyDescent="0.25">
      <c r="B9" s="15">
        <v>8</v>
      </c>
      <c r="C9" s="15">
        <v>2006</v>
      </c>
      <c r="D9" s="15">
        <v>15</v>
      </c>
      <c r="E9" s="15">
        <v>38</v>
      </c>
      <c r="F9" s="56">
        <f t="shared" si="0"/>
        <v>2.5333333333333332</v>
      </c>
      <c r="G9" s="75">
        <v>0.59</v>
      </c>
      <c r="I9" s="16">
        <f t="shared" si="1"/>
        <v>7.1428571428571397E-2</v>
      </c>
      <c r="J9" s="16">
        <f t="shared" si="1"/>
        <v>2.7027027027026973E-2</v>
      </c>
      <c r="K9" s="16">
        <f t="shared" si="1"/>
        <v>-4.1441441441441462E-2</v>
      </c>
      <c r="L9" s="16">
        <f t="shared" si="1"/>
        <v>-1.6666666666666718E-2</v>
      </c>
      <c r="N9" s="90"/>
    </row>
    <row r="10" spans="2:14" x14ac:dyDescent="0.25">
      <c r="B10" s="15">
        <v>9</v>
      </c>
      <c r="C10" s="15">
        <v>2007</v>
      </c>
      <c r="D10" s="15">
        <v>15</v>
      </c>
      <c r="E10" s="15">
        <v>38</v>
      </c>
      <c r="F10" s="56">
        <f t="shared" si="0"/>
        <v>2.5333333333333332</v>
      </c>
      <c r="G10" s="75">
        <v>0.57999999999999996</v>
      </c>
      <c r="I10" s="16">
        <f t="shared" si="1"/>
        <v>0</v>
      </c>
      <c r="J10" s="16">
        <f t="shared" si="1"/>
        <v>0</v>
      </c>
      <c r="K10" s="16">
        <f t="shared" si="1"/>
        <v>0</v>
      </c>
      <c r="L10" s="16">
        <f t="shared" si="1"/>
        <v>-1.6949152542372947E-2</v>
      </c>
      <c r="N10" s="90"/>
    </row>
    <row r="11" spans="2:14" x14ac:dyDescent="0.25">
      <c r="B11" s="15">
        <v>10</v>
      </c>
      <c r="C11" s="15">
        <v>2008</v>
      </c>
      <c r="D11" s="15">
        <v>16</v>
      </c>
      <c r="E11" s="15">
        <v>40</v>
      </c>
      <c r="F11" s="56">
        <f t="shared" si="0"/>
        <v>2.5</v>
      </c>
      <c r="G11" s="75">
        <v>0.69</v>
      </c>
      <c r="I11" s="16">
        <f t="shared" si="1"/>
        <v>6.6666666666666652E-2</v>
      </c>
      <c r="J11" s="16">
        <f t="shared" si="1"/>
        <v>5.2631578947368363E-2</v>
      </c>
      <c r="K11" s="16">
        <f t="shared" si="1"/>
        <v>-1.3157894736842035E-2</v>
      </c>
      <c r="L11" s="16">
        <f t="shared" si="1"/>
        <v>0.18965517241379315</v>
      </c>
      <c r="N11" s="90"/>
    </row>
    <row r="12" spans="2:14" x14ac:dyDescent="0.25">
      <c r="B12" s="15">
        <v>11</v>
      </c>
      <c r="C12" s="15">
        <v>2009</v>
      </c>
      <c r="D12" s="15">
        <v>16</v>
      </c>
      <c r="E12" s="15">
        <v>41</v>
      </c>
      <c r="F12" s="56">
        <f t="shared" si="0"/>
        <v>2.5625</v>
      </c>
      <c r="G12" s="75">
        <v>0.57999999999999996</v>
      </c>
      <c r="I12" s="16">
        <f t="shared" si="1"/>
        <v>0</v>
      </c>
      <c r="J12" s="16">
        <f t="shared" si="1"/>
        <v>2.4999999999999911E-2</v>
      </c>
      <c r="K12" s="16">
        <f t="shared" si="1"/>
        <v>2.4999999999999911E-2</v>
      </c>
      <c r="L12" s="16">
        <f t="shared" si="1"/>
        <v>-0.15942028985507251</v>
      </c>
      <c r="N12" s="90"/>
    </row>
    <row r="13" spans="2:14" x14ac:dyDescent="0.25">
      <c r="B13" s="15">
        <v>12</v>
      </c>
      <c r="C13" s="15">
        <v>2010</v>
      </c>
      <c r="D13" s="15">
        <v>17</v>
      </c>
      <c r="E13" s="15">
        <v>42</v>
      </c>
      <c r="F13" s="56">
        <f t="shared" si="0"/>
        <v>2.4705882352941178</v>
      </c>
      <c r="G13" s="75">
        <v>0.56999999999999995</v>
      </c>
      <c r="I13" s="16">
        <f t="shared" si="1"/>
        <v>6.25E-2</v>
      </c>
      <c r="J13" s="16">
        <f t="shared" si="1"/>
        <v>2.4390243902439046E-2</v>
      </c>
      <c r="K13" s="16">
        <f t="shared" si="1"/>
        <v>-3.5868005738880826E-2</v>
      </c>
      <c r="L13" s="16">
        <f t="shared" si="1"/>
        <v>-1.7241379310344862E-2</v>
      </c>
      <c r="N13" s="90"/>
    </row>
    <row r="14" spans="2:14" x14ac:dyDescent="0.25">
      <c r="B14" s="15">
        <v>13</v>
      </c>
      <c r="C14" s="15">
        <v>2011</v>
      </c>
      <c r="D14" s="15">
        <v>16</v>
      </c>
      <c r="E14" s="15">
        <v>41</v>
      </c>
      <c r="F14" s="56">
        <f t="shared" si="0"/>
        <v>2.5625</v>
      </c>
      <c r="G14" s="75">
        <v>0.6</v>
      </c>
      <c r="I14" s="16">
        <f t="shared" si="1"/>
        <v>-5.8823529411764719E-2</v>
      </c>
      <c r="J14" s="16">
        <f t="shared" si="1"/>
        <v>-2.3809523809523836E-2</v>
      </c>
      <c r="K14" s="16">
        <f t="shared" si="1"/>
        <v>3.7202380952380931E-2</v>
      </c>
      <c r="L14" s="16">
        <f t="shared" si="1"/>
        <v>5.2631578947368363E-2</v>
      </c>
      <c r="N14" s="90"/>
    </row>
    <row r="15" spans="2:14" x14ac:dyDescent="0.25">
      <c r="B15" s="15">
        <v>14</v>
      </c>
      <c r="C15" s="15">
        <v>2012</v>
      </c>
      <c r="D15" s="15">
        <v>19</v>
      </c>
      <c r="E15" s="15">
        <v>43</v>
      </c>
      <c r="F15" s="56">
        <f t="shared" si="0"/>
        <v>2.263157894736842</v>
      </c>
      <c r="G15" s="75">
        <v>0.65</v>
      </c>
      <c r="I15" s="16">
        <f t="shared" si="1"/>
        <v>0.1875</v>
      </c>
      <c r="J15" s="16">
        <f t="shared" si="1"/>
        <v>4.8780487804878092E-2</v>
      </c>
      <c r="K15" s="16">
        <f t="shared" si="1"/>
        <v>-0.11681643132220798</v>
      </c>
      <c r="L15" s="16">
        <f t="shared" si="1"/>
        <v>8.3333333333333481E-2</v>
      </c>
      <c r="N15" s="90"/>
    </row>
    <row r="16" spans="2:14" x14ac:dyDescent="0.25">
      <c r="B16" s="15">
        <v>15</v>
      </c>
      <c r="C16" s="15">
        <v>2013</v>
      </c>
      <c r="D16" s="15">
        <v>20</v>
      </c>
      <c r="E16" s="15">
        <v>45</v>
      </c>
      <c r="F16" s="56">
        <f t="shared" si="0"/>
        <v>2.25</v>
      </c>
      <c r="G16" s="75">
        <v>0.67</v>
      </c>
      <c r="I16" s="16">
        <f t="shared" si="1"/>
        <v>5.2631578947368363E-2</v>
      </c>
      <c r="J16" s="16">
        <f t="shared" si="1"/>
        <v>4.6511627906976827E-2</v>
      </c>
      <c r="K16" s="16">
        <f t="shared" si="1"/>
        <v>-5.8139534883721034E-3</v>
      </c>
      <c r="L16" s="16">
        <f t="shared" si="1"/>
        <v>3.0769230769230882E-2</v>
      </c>
      <c r="N16" s="90"/>
    </row>
    <row r="17" spans="2:14" x14ac:dyDescent="0.25">
      <c r="B17" s="15">
        <v>16</v>
      </c>
      <c r="C17" s="15">
        <v>2014</v>
      </c>
      <c r="D17" s="15">
        <v>21</v>
      </c>
      <c r="E17" s="15">
        <v>46</v>
      </c>
      <c r="F17" s="56">
        <f t="shared" si="0"/>
        <v>2.1904761904761907</v>
      </c>
      <c r="G17" s="75">
        <v>0.65</v>
      </c>
      <c r="I17" s="16">
        <f t="shared" si="1"/>
        <v>5.0000000000000044E-2</v>
      </c>
      <c r="J17" s="16">
        <f t="shared" si="1"/>
        <v>2.2222222222222143E-2</v>
      </c>
      <c r="K17" s="16">
        <f t="shared" si="1"/>
        <v>-2.6455026455026398E-2</v>
      </c>
      <c r="L17" s="16">
        <f t="shared" si="1"/>
        <v>-2.9850746268656692E-2</v>
      </c>
      <c r="N17" s="90"/>
    </row>
    <row r="18" spans="2:14" x14ac:dyDescent="0.25">
      <c r="B18" s="15">
        <v>17</v>
      </c>
      <c r="C18" s="15">
        <v>2015</v>
      </c>
      <c r="D18" s="15">
        <v>20</v>
      </c>
      <c r="E18" s="15">
        <v>43</v>
      </c>
      <c r="F18" s="56">
        <f t="shared" si="0"/>
        <v>2.15</v>
      </c>
      <c r="G18" s="75">
        <v>0.7</v>
      </c>
      <c r="I18" s="16">
        <f t="shared" si="1"/>
        <v>-4.7619047619047672E-2</v>
      </c>
      <c r="J18" s="16">
        <f t="shared" si="1"/>
        <v>-6.5217391304347783E-2</v>
      </c>
      <c r="K18" s="16">
        <f t="shared" si="1"/>
        <v>-1.8478260869565388E-2</v>
      </c>
      <c r="L18" s="16">
        <f t="shared" si="1"/>
        <v>7.6923076923076872E-2</v>
      </c>
      <c r="N18" s="90"/>
    </row>
    <row r="19" spans="2:14" x14ac:dyDescent="0.25">
      <c r="B19" s="15">
        <v>18</v>
      </c>
      <c r="C19" s="15">
        <v>2016</v>
      </c>
      <c r="D19" s="15">
        <v>21</v>
      </c>
      <c r="E19" s="15">
        <v>45</v>
      </c>
      <c r="F19" s="56">
        <f t="shared" si="0"/>
        <v>2.1428571428571428</v>
      </c>
      <c r="G19" s="75">
        <v>0.68</v>
      </c>
      <c r="I19" s="16">
        <f t="shared" si="1"/>
        <v>5.0000000000000044E-2</v>
      </c>
      <c r="J19" s="16">
        <f t="shared" si="1"/>
        <v>4.6511627906976827E-2</v>
      </c>
      <c r="K19" s="16">
        <f t="shared" si="1"/>
        <v>-3.3222591362126463E-3</v>
      </c>
      <c r="L19" s="16">
        <f t="shared" si="1"/>
        <v>-2.857142857142847E-2</v>
      </c>
      <c r="N19" s="90"/>
    </row>
    <row r="20" spans="2:14" x14ac:dyDescent="0.25">
      <c r="B20" s="15">
        <v>19</v>
      </c>
      <c r="C20" s="15">
        <v>2017</v>
      </c>
      <c r="D20" s="15">
        <v>22</v>
      </c>
      <c r="E20" s="15">
        <v>47</v>
      </c>
      <c r="F20" s="56">
        <f t="shared" si="0"/>
        <v>2.1363636363636362</v>
      </c>
      <c r="G20" s="75">
        <v>0.71</v>
      </c>
      <c r="I20" s="16">
        <f t="shared" si="1"/>
        <v>4.7619047619047672E-2</v>
      </c>
      <c r="J20" s="16">
        <f t="shared" si="1"/>
        <v>4.4444444444444509E-2</v>
      </c>
      <c r="K20" s="16">
        <f t="shared" si="1"/>
        <v>-3.0303030303030498E-3</v>
      </c>
      <c r="L20" s="16">
        <f t="shared" si="1"/>
        <v>4.4117647058823373E-2</v>
      </c>
      <c r="N20" s="90"/>
    </row>
    <row r="21" spans="2:14" x14ac:dyDescent="0.25">
      <c r="B21" s="15">
        <v>20</v>
      </c>
      <c r="C21" s="15">
        <v>2018</v>
      </c>
      <c r="D21" s="15">
        <v>24</v>
      </c>
      <c r="E21" s="15">
        <v>48</v>
      </c>
      <c r="F21" s="56">
        <f t="shared" si="0"/>
        <v>2</v>
      </c>
      <c r="G21" s="75">
        <v>0.72</v>
      </c>
      <c r="I21" s="16">
        <f t="shared" si="1"/>
        <v>9.0909090909090828E-2</v>
      </c>
      <c r="J21" s="16">
        <f t="shared" si="1"/>
        <v>2.1276595744680771E-2</v>
      </c>
      <c r="K21" s="16">
        <f t="shared" si="1"/>
        <v>-6.3829787234042534E-2</v>
      </c>
      <c r="L21" s="16">
        <f t="shared" si="1"/>
        <v>1.4084507042253502E-2</v>
      </c>
    </row>
    <row r="22" spans="2:14" x14ac:dyDescent="0.25">
      <c r="B22" s="15">
        <v>21</v>
      </c>
      <c r="C22" s="15">
        <v>2019</v>
      </c>
      <c r="D22" s="15">
        <v>21</v>
      </c>
      <c r="E22" s="15">
        <v>43</v>
      </c>
      <c r="F22" s="56">
        <f t="shared" si="0"/>
        <v>2.0476190476190474</v>
      </c>
      <c r="G22" s="75">
        <v>0.61</v>
      </c>
      <c r="I22" s="16">
        <f t="shared" si="1"/>
        <v>-0.125</v>
      </c>
      <c r="J22" s="16">
        <f t="shared" si="1"/>
        <v>-0.10416666666666663</v>
      </c>
      <c r="K22" s="16">
        <f t="shared" si="1"/>
        <v>2.3809523809523725E-2</v>
      </c>
      <c r="L22" s="16">
        <f t="shared" si="1"/>
        <v>-0.15277777777777779</v>
      </c>
    </row>
    <row r="23" spans="2:14" x14ac:dyDescent="0.25">
      <c r="B23" s="15"/>
      <c r="C23" s="15">
        <v>2020</v>
      </c>
      <c r="D23" s="15">
        <v>0</v>
      </c>
      <c r="E23" s="15">
        <v>0</v>
      </c>
      <c r="F23" s="56"/>
      <c r="G23" s="56"/>
      <c r="I23" s="16"/>
      <c r="J23" s="16"/>
      <c r="K23" s="16"/>
      <c r="L23" s="16"/>
    </row>
    <row r="24" spans="2:14" x14ac:dyDescent="0.25">
      <c r="B24" s="15"/>
      <c r="C24" s="15">
        <v>2021</v>
      </c>
      <c r="D24" s="15">
        <v>0</v>
      </c>
      <c r="E24" s="15">
        <v>0</v>
      </c>
      <c r="F24" s="56"/>
      <c r="G24" s="56"/>
      <c r="I24" s="16"/>
      <c r="J24" s="16"/>
      <c r="K24" s="16"/>
      <c r="L24" s="16"/>
    </row>
    <row r="25" spans="2:14" ht="15.75" thickBot="1" x14ac:dyDescent="0.3">
      <c r="B25" s="15"/>
      <c r="C25" s="15">
        <v>2022</v>
      </c>
      <c r="D25" s="15">
        <v>0</v>
      </c>
      <c r="E25" s="15">
        <v>0</v>
      </c>
      <c r="F25" s="56"/>
      <c r="G25" s="56"/>
      <c r="I25" s="20"/>
      <c r="J25" s="20"/>
      <c r="K25" s="57"/>
      <c r="L25" s="16"/>
    </row>
    <row r="26" spans="2:14" ht="17.25" thickTop="1" thickBot="1" x14ac:dyDescent="0.3">
      <c r="I26" s="23">
        <f>AVERAGE(I3:I22)</f>
        <v>3.9948893985271683E-2</v>
      </c>
      <c r="J26" s="23">
        <f>+AVERAGE(J3:J22)</f>
        <v>2.2833234196944236E-2</v>
      </c>
      <c r="K26" s="23">
        <f>+AVERAGE(K3:K22)</f>
        <v>-1.4568255872643137E-2</v>
      </c>
      <c r="L26" s="82">
        <f>+AVERAGE(L3:L22)</f>
        <v>4.397712025802171E-2</v>
      </c>
    </row>
    <row r="27" spans="2:14" ht="15.75" thickTop="1" x14ac:dyDescent="0.25"/>
  </sheetData>
  <mergeCells count="1">
    <mergeCell ref="I1:K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0CA73-8510-473B-870B-9D2E8AC85F95}">
  <sheetPr>
    <tabColor theme="4" tint="0.59999389629810485"/>
  </sheetPr>
  <dimension ref="A2:M34"/>
  <sheetViews>
    <sheetView topLeftCell="A3" workbookViewId="0">
      <selection activeCell="E35" sqref="E35"/>
    </sheetView>
  </sheetViews>
  <sheetFormatPr baseColWidth="10" defaultRowHeight="15" x14ac:dyDescent="0.25"/>
  <cols>
    <col min="1" max="1" width="15.85546875" style="1" customWidth="1"/>
    <col min="2" max="2" width="11.5703125" style="1" customWidth="1"/>
    <col min="3" max="3" width="11" style="1" customWidth="1"/>
    <col min="4" max="4" width="12.7109375" style="1" customWidth="1"/>
    <col min="5" max="5" width="11.42578125" style="1"/>
    <col min="6" max="6" width="14" style="1" customWidth="1"/>
    <col min="7" max="7" width="12.85546875" style="1" customWidth="1"/>
    <col min="8" max="8" width="13.85546875" style="1" customWidth="1"/>
    <col min="9" max="10" width="11.42578125" style="1" customWidth="1"/>
    <col min="11" max="11" width="11.42578125" style="1"/>
    <col min="12" max="12" width="11.42578125" style="1" customWidth="1"/>
    <col min="13" max="16384" width="11.42578125" style="1"/>
  </cols>
  <sheetData>
    <row r="2" spans="1:13" ht="93" customHeight="1" x14ac:dyDescent="0.25">
      <c r="A2" s="162"/>
      <c r="B2" s="163" t="s">
        <v>122</v>
      </c>
      <c r="C2" s="163" t="s">
        <v>123</v>
      </c>
      <c r="D2" s="163" t="s">
        <v>36</v>
      </c>
      <c r="E2" s="163" t="s">
        <v>37</v>
      </c>
      <c r="F2" s="163" t="s">
        <v>38</v>
      </c>
      <c r="G2" s="163" t="s">
        <v>39</v>
      </c>
      <c r="H2" s="163" t="s">
        <v>40</v>
      </c>
      <c r="I2" s="163" t="s">
        <v>41</v>
      </c>
      <c r="J2" s="163" t="s">
        <v>42</v>
      </c>
      <c r="K2" s="164" t="s">
        <v>32</v>
      </c>
      <c r="L2" s="164" t="s">
        <v>33</v>
      </c>
      <c r="M2" s="164" t="s">
        <v>34</v>
      </c>
    </row>
    <row r="3" spans="1:13" x14ac:dyDescent="0.25">
      <c r="A3" s="165" t="s">
        <v>0</v>
      </c>
      <c r="B3" s="6">
        <v>14.842216518194173</v>
      </c>
      <c r="C3" s="6">
        <v>14.057890855457227</v>
      </c>
      <c r="D3" s="6">
        <v>29.119086460032626</v>
      </c>
      <c r="E3" s="6">
        <v>4.4070462921890856</v>
      </c>
      <c r="F3" s="6">
        <v>76.756595395350573</v>
      </c>
      <c r="G3" s="6">
        <v>0.26328499999999999</v>
      </c>
      <c r="H3" s="8">
        <v>4.5779816513761471</v>
      </c>
      <c r="I3" s="10">
        <v>713.9552599388378</v>
      </c>
      <c r="J3" s="10">
        <v>55.782140672782873</v>
      </c>
      <c r="K3" s="11">
        <v>39</v>
      </c>
      <c r="L3" s="12">
        <v>81.8</v>
      </c>
      <c r="M3" s="12">
        <v>18.899999999999999</v>
      </c>
    </row>
    <row r="4" spans="1:13" x14ac:dyDescent="0.25">
      <c r="A4" s="165" t="s">
        <v>1</v>
      </c>
      <c r="B4" s="6">
        <v>20.198867353232529</v>
      </c>
      <c r="C4" s="6">
        <v>17.041506673980617</v>
      </c>
      <c r="D4" s="6">
        <v>21.351459416233507</v>
      </c>
      <c r="E4" s="6">
        <v>4.0698053005144237</v>
      </c>
      <c r="F4" s="6">
        <v>72.388465081127038</v>
      </c>
      <c r="G4" s="6">
        <v>0.23200000000000001</v>
      </c>
      <c r="H4" s="8">
        <v>5</v>
      </c>
      <c r="I4" s="10">
        <v>120.14305555555556</v>
      </c>
      <c r="J4" s="10">
        <v>140.31041666666667</v>
      </c>
      <c r="K4" s="11">
        <v>25.7</v>
      </c>
      <c r="L4" s="12">
        <v>86</v>
      </c>
      <c r="M4" s="12">
        <v>10.7</v>
      </c>
    </row>
    <row r="5" spans="1:13" x14ac:dyDescent="0.25">
      <c r="A5" s="165" t="s">
        <v>2</v>
      </c>
      <c r="B5" s="6">
        <v>19.479587258860477</v>
      </c>
      <c r="C5" s="6">
        <v>15.571517247494901</v>
      </c>
      <c r="D5" s="6">
        <v>20.328849028400597</v>
      </c>
      <c r="E5" s="6">
        <v>8.4759102522188723</v>
      </c>
      <c r="F5" s="6">
        <v>78.789179905538859</v>
      </c>
      <c r="G5" s="6">
        <v>0.63249999999999995</v>
      </c>
      <c r="H5" s="8">
        <v>4.8093645484949832</v>
      </c>
      <c r="I5" s="10">
        <v>233.91511705685627</v>
      </c>
      <c r="J5" s="10">
        <v>68.053043478260889</v>
      </c>
      <c r="K5" s="11">
        <v>31.1</v>
      </c>
      <c r="L5" s="12">
        <v>88.9</v>
      </c>
      <c r="M5" s="12">
        <v>13.6</v>
      </c>
    </row>
    <row r="6" spans="1:13" x14ac:dyDescent="0.25">
      <c r="A6" s="165" t="s">
        <v>3</v>
      </c>
      <c r="B6" s="6">
        <v>17.971704720549095</v>
      </c>
      <c r="C6" s="6">
        <v>14.485948559814984</v>
      </c>
      <c r="D6" s="6">
        <v>20.327304048234282</v>
      </c>
      <c r="E6" s="6">
        <v>9.4839364108936071</v>
      </c>
      <c r="F6" s="6">
        <v>72.571050892267024</v>
      </c>
      <c r="G6" s="6">
        <v>0.16</v>
      </c>
      <c r="H6" s="8">
        <v>3.377049180327869</v>
      </c>
      <c r="I6" s="10">
        <v>1169.1816861826692</v>
      </c>
      <c r="J6" s="10">
        <v>79.833231850117102</v>
      </c>
      <c r="K6" s="11">
        <v>24.3</v>
      </c>
      <c r="L6" s="12">
        <v>69.900000000000006</v>
      </c>
      <c r="M6" s="12">
        <v>6.8</v>
      </c>
    </row>
    <row r="7" spans="1:13" x14ac:dyDescent="0.25">
      <c r="A7" s="165" t="s">
        <v>4</v>
      </c>
      <c r="B7" s="6">
        <v>16.478274152233684</v>
      </c>
      <c r="C7" s="6">
        <v>16.102206343842031</v>
      </c>
      <c r="D7" s="6">
        <v>24.089635854341736</v>
      </c>
      <c r="E7" s="6">
        <v>1.3892271914364329</v>
      </c>
      <c r="F7" s="6">
        <v>81.052023895182472</v>
      </c>
      <c r="G7" s="6">
        <v>0.38500000000000001</v>
      </c>
      <c r="H7" s="8">
        <v>2.9090909090909092</v>
      </c>
      <c r="I7" s="10">
        <v>1195.5028912656016</v>
      </c>
      <c r="J7" s="10">
        <v>53.838627450980418</v>
      </c>
      <c r="K7" s="11">
        <v>27.3</v>
      </c>
      <c r="L7" s="12">
        <v>52.2</v>
      </c>
      <c r="M7" s="12">
        <v>17.600000000000001</v>
      </c>
    </row>
    <row r="8" spans="1:13" x14ac:dyDescent="0.25">
      <c r="A8" s="165" t="s">
        <v>5</v>
      </c>
      <c r="B8" s="6">
        <v>19.833258747285896</v>
      </c>
      <c r="C8" s="6">
        <v>16.308972594168438</v>
      </c>
      <c r="D8" s="6">
        <v>19.252077562326868</v>
      </c>
      <c r="E8" s="6">
        <v>7.014400757812691</v>
      </c>
      <c r="F8" s="6">
        <v>83.731795950709042</v>
      </c>
      <c r="G8" s="6">
        <v>0.39750000000000002</v>
      </c>
      <c r="H8" s="8">
        <v>4.0526315789473681</v>
      </c>
      <c r="I8" s="10">
        <v>776.80630382775166</v>
      </c>
      <c r="J8" s="10">
        <v>16.050358851674641</v>
      </c>
      <c r="K8" s="11">
        <v>25.1</v>
      </c>
      <c r="L8" s="12">
        <v>64.099999999999994</v>
      </c>
      <c r="M8" s="12">
        <v>12.6</v>
      </c>
    </row>
    <row r="9" spans="1:13" x14ac:dyDescent="0.25">
      <c r="A9" s="165" t="s">
        <v>6</v>
      </c>
      <c r="B9" s="6">
        <v>19.929979920712558</v>
      </c>
      <c r="C9" s="6">
        <v>15.159184760889836</v>
      </c>
      <c r="D9" s="6">
        <v>39.691040164778578</v>
      </c>
      <c r="E9" s="6">
        <v>3.8557787202024083</v>
      </c>
      <c r="F9" s="6">
        <v>49.126666458071085</v>
      </c>
      <c r="G9" s="6">
        <v>0.20499999999999999</v>
      </c>
      <c r="H9" s="8">
        <v>5</v>
      </c>
      <c r="I9" s="10">
        <v>413.3345909253303</v>
      </c>
      <c r="J9" s="10">
        <v>57.946048588781707</v>
      </c>
      <c r="K9" s="11">
        <v>43.3</v>
      </c>
      <c r="L9" s="12">
        <v>86.8</v>
      </c>
      <c r="M9" s="12">
        <v>15.8</v>
      </c>
    </row>
    <row r="10" spans="1:13" x14ac:dyDescent="0.25">
      <c r="A10" s="165" t="s">
        <v>7</v>
      </c>
      <c r="B10" s="6">
        <v>19.988614219088699</v>
      </c>
      <c r="C10" s="6">
        <v>15.27861261381598</v>
      </c>
      <c r="D10" s="6">
        <v>22.739018087855296</v>
      </c>
      <c r="E10" s="6">
        <v>5.0951890497108483</v>
      </c>
      <c r="F10" s="6">
        <v>85.657455910973184</v>
      </c>
      <c r="G10" s="6">
        <v>0.22166659999999999</v>
      </c>
      <c r="H10" s="8">
        <v>4.8226950354609928</v>
      </c>
      <c r="I10" s="10">
        <v>505.37398936170263</v>
      </c>
      <c r="J10" s="10">
        <v>86.523812056737569</v>
      </c>
      <c r="K10" s="11">
        <v>29.4</v>
      </c>
      <c r="L10" s="12">
        <v>84.7</v>
      </c>
      <c r="M10" s="12">
        <v>18.8</v>
      </c>
    </row>
    <row r="11" spans="1:13" x14ac:dyDescent="0.25">
      <c r="A11" s="165" t="s">
        <v>8</v>
      </c>
      <c r="B11" s="6">
        <v>15.045871559633028</v>
      </c>
      <c r="C11" s="6">
        <v>10.57831762146483</v>
      </c>
      <c r="D11" s="6">
        <v>32.17753120665742</v>
      </c>
      <c r="E11" s="6">
        <v>6.0029414413062394</v>
      </c>
      <c r="F11" s="6">
        <v>79.451191767876523</v>
      </c>
      <c r="G11" s="6">
        <v>0.3250517</v>
      </c>
      <c r="H11" s="8">
        <v>4.6509695290858728</v>
      </c>
      <c r="I11" s="10">
        <v>457.95745152354556</v>
      </c>
      <c r="J11" s="10">
        <v>133.05072022160664</v>
      </c>
      <c r="K11" s="11">
        <v>27.8</v>
      </c>
      <c r="L11" s="12">
        <v>69.400000000000006</v>
      </c>
      <c r="M11" s="12">
        <v>16.399999999999999</v>
      </c>
    </row>
    <row r="12" spans="1:13" x14ac:dyDescent="0.25">
      <c r="A12" s="165" t="s">
        <v>9</v>
      </c>
      <c r="B12" s="6">
        <v>20.89984552008239</v>
      </c>
      <c r="C12" s="6">
        <v>17.486387841799797</v>
      </c>
      <c r="D12" s="6">
        <v>28.440944881889763</v>
      </c>
      <c r="E12" s="6">
        <v>5.6363985510523351</v>
      </c>
      <c r="F12" s="6">
        <v>83.124365057932437</v>
      </c>
      <c r="G12" s="6">
        <v>0.495</v>
      </c>
      <c r="H12" s="8">
        <v>4.3199195171026155</v>
      </c>
      <c r="I12" s="10">
        <v>952.80764587525118</v>
      </c>
      <c r="J12" s="10">
        <v>33.242595573440646</v>
      </c>
      <c r="K12" s="11">
        <v>19.600000000000001</v>
      </c>
      <c r="L12" s="12">
        <v>68.5</v>
      </c>
      <c r="M12" s="12">
        <v>8.6999999999999993</v>
      </c>
    </row>
    <row r="13" spans="1:13" x14ac:dyDescent="0.25">
      <c r="A13" s="165" t="s">
        <v>10</v>
      </c>
      <c r="B13" s="6">
        <v>19.676273087160364</v>
      </c>
      <c r="C13" s="6">
        <v>15.480475664373879</v>
      </c>
      <c r="D13" s="6">
        <v>21.694152923538233</v>
      </c>
      <c r="E13" s="6">
        <v>3.839782023254104</v>
      </c>
      <c r="F13" s="6">
        <v>60.927721846914878</v>
      </c>
      <c r="G13" s="6">
        <v>0.27883210000000003</v>
      </c>
      <c r="H13" s="8">
        <v>4.0257759074171489</v>
      </c>
      <c r="I13" s="10">
        <v>575.83415570752209</v>
      </c>
      <c r="J13" s="10">
        <v>76.591031036296727</v>
      </c>
      <c r="K13" s="11">
        <v>20.3</v>
      </c>
      <c r="L13" s="12">
        <v>66.900000000000006</v>
      </c>
      <c r="M13" s="12">
        <v>14.1</v>
      </c>
    </row>
    <row r="14" spans="1:13" x14ac:dyDescent="0.25">
      <c r="A14" s="165" t="s">
        <v>11</v>
      </c>
      <c r="B14" s="6">
        <v>15.950504801772963</v>
      </c>
      <c r="C14" s="6">
        <v>12.522042649117385</v>
      </c>
      <c r="D14" s="6">
        <v>27.274517526585267</v>
      </c>
      <c r="E14" s="6">
        <v>2.3633079559074259</v>
      </c>
      <c r="F14" s="6">
        <v>84.008157521258454</v>
      </c>
      <c r="G14" s="6">
        <v>0.186</v>
      </c>
      <c r="H14" s="8">
        <v>2.3410138248847927</v>
      </c>
      <c r="I14" s="10">
        <v>1657.1261635944691</v>
      </c>
      <c r="J14" s="10">
        <v>17.499516129032259</v>
      </c>
      <c r="K14" s="11">
        <v>27</v>
      </c>
      <c r="L14" s="12">
        <v>65.5</v>
      </c>
      <c r="M14" s="12">
        <v>11.7</v>
      </c>
    </row>
    <row r="15" spans="1:13" x14ac:dyDescent="0.25">
      <c r="A15" s="165" t="s">
        <v>12</v>
      </c>
      <c r="B15" s="6">
        <v>19.331747224309208</v>
      </c>
      <c r="C15" s="6">
        <v>13.596199524940618</v>
      </c>
      <c r="D15" s="6">
        <v>25.695732838589979</v>
      </c>
      <c r="E15" s="6">
        <v>1.8918798870136428</v>
      </c>
      <c r="F15" s="6">
        <v>75.255242068284119</v>
      </c>
      <c r="G15" s="6">
        <v>0.245</v>
      </c>
      <c r="H15" s="8">
        <v>3.3196881091617936</v>
      </c>
      <c r="I15" s="10">
        <v>1079.1453411306034</v>
      </c>
      <c r="J15" s="10">
        <v>22.161150097465889</v>
      </c>
      <c r="K15" s="11">
        <v>33.4</v>
      </c>
      <c r="L15" s="12">
        <v>71.2</v>
      </c>
      <c r="M15" s="12">
        <v>10.199999999999999</v>
      </c>
    </row>
    <row r="16" spans="1:13" x14ac:dyDescent="0.25">
      <c r="A16" s="165" t="s">
        <v>13</v>
      </c>
      <c r="B16" s="6">
        <v>15.866922584772873</v>
      </c>
      <c r="C16" s="6">
        <v>12.036141451791739</v>
      </c>
      <c r="D16" s="6">
        <v>23.296296296296294</v>
      </c>
      <c r="E16" s="6">
        <v>4.7514440192959588</v>
      </c>
      <c r="F16" s="6">
        <v>64.311302114785917</v>
      </c>
      <c r="G16" s="6">
        <v>0.2142857</v>
      </c>
      <c r="H16" s="8">
        <v>4.5915966386554619</v>
      </c>
      <c r="I16" s="10">
        <v>400.09915966386569</v>
      </c>
      <c r="J16" s="10">
        <v>70.148386554621808</v>
      </c>
      <c r="K16" s="11">
        <v>24.8</v>
      </c>
      <c r="L16" s="12">
        <v>71.5</v>
      </c>
      <c r="M16" s="12">
        <v>23.7</v>
      </c>
    </row>
    <row r="17" spans="1:13" x14ac:dyDescent="0.25">
      <c r="A17" s="165" t="s">
        <v>14</v>
      </c>
      <c r="B17" s="6">
        <v>18.405605840453941</v>
      </c>
      <c r="C17" s="6">
        <v>13.382674691649903</v>
      </c>
      <c r="D17" s="6">
        <v>26.48721828462212</v>
      </c>
      <c r="E17" s="6">
        <v>2.0579884685779706</v>
      </c>
      <c r="F17" s="6">
        <v>74.325289056692654</v>
      </c>
      <c r="G17" s="6">
        <v>0.19</v>
      </c>
      <c r="H17" s="8">
        <v>4.6098981077147014</v>
      </c>
      <c r="I17" s="10">
        <v>267.47033114992689</v>
      </c>
      <c r="J17" s="10">
        <v>109.66162663755462</v>
      </c>
      <c r="K17" s="11">
        <v>36.9</v>
      </c>
      <c r="L17" s="12">
        <v>85.7</v>
      </c>
      <c r="M17" s="12">
        <v>15</v>
      </c>
    </row>
    <row r="18" spans="1:13" x14ac:dyDescent="0.25">
      <c r="A18" s="165" t="s">
        <v>15</v>
      </c>
      <c r="B18" s="6">
        <v>16.992077958496914</v>
      </c>
      <c r="C18" s="6">
        <v>15.954167481166262</v>
      </c>
      <c r="D18" s="6">
        <v>21.480244852532</v>
      </c>
      <c r="E18" s="6">
        <v>3.7196251476226232</v>
      </c>
      <c r="F18" s="6">
        <v>65.187289346791403</v>
      </c>
      <c r="G18" s="6">
        <v>0.31703700000000001</v>
      </c>
      <c r="H18" s="8">
        <v>3.7342857142857144</v>
      </c>
      <c r="I18" s="10">
        <v>614.03994285714236</v>
      </c>
      <c r="J18" s="10">
        <v>5.2089285714285714</v>
      </c>
      <c r="K18" s="11">
        <v>32.6</v>
      </c>
      <c r="L18" s="12">
        <v>76.400000000000006</v>
      </c>
      <c r="M18" s="12">
        <v>13</v>
      </c>
    </row>
    <row r="19" spans="1:13" x14ac:dyDescent="0.25">
      <c r="A19" s="165" t="s">
        <v>16</v>
      </c>
      <c r="B19" s="6">
        <v>20.960094824180167</v>
      </c>
      <c r="C19" s="6">
        <v>16.45976340002921</v>
      </c>
      <c r="D19" s="6">
        <v>17.322834645669293</v>
      </c>
      <c r="E19" s="6">
        <v>1.9023084820253326</v>
      </c>
      <c r="F19" s="6">
        <v>60.755499795038695</v>
      </c>
      <c r="G19" s="6">
        <v>0.27877229999999997</v>
      </c>
      <c r="H19" s="8">
        <v>3.9689655172413794</v>
      </c>
      <c r="I19" s="10">
        <v>928.43379310344812</v>
      </c>
      <c r="J19" s="10">
        <v>113.99634482758619</v>
      </c>
      <c r="K19" s="11">
        <v>31.7</v>
      </c>
      <c r="L19" s="12">
        <v>78.8</v>
      </c>
      <c r="M19" s="12">
        <v>15.9</v>
      </c>
    </row>
    <row r="20" spans="1:13" x14ac:dyDescent="0.25">
      <c r="A20" s="165" t="s">
        <v>17</v>
      </c>
      <c r="B20" s="6">
        <v>14.557437705960572</v>
      </c>
      <c r="C20" s="6">
        <v>13.00999592003264</v>
      </c>
      <c r="D20" s="6">
        <v>19.095477386934672</v>
      </c>
      <c r="E20" s="6">
        <v>3.8609474556356265</v>
      </c>
      <c r="F20" s="6">
        <v>81.735264174856113</v>
      </c>
      <c r="G20" s="6">
        <v>0.28749999999999998</v>
      </c>
      <c r="H20" s="8">
        <v>3.6127450980392157</v>
      </c>
      <c r="I20" s="10">
        <v>1335.3599754901961</v>
      </c>
      <c r="J20" s="10">
        <v>169.8683333333334</v>
      </c>
      <c r="K20" s="11">
        <v>31.9</v>
      </c>
      <c r="L20" s="12">
        <v>72</v>
      </c>
      <c r="M20" s="12">
        <v>21.9</v>
      </c>
    </row>
    <row r="21" spans="1:13" x14ac:dyDescent="0.25">
      <c r="A21" s="165" t="s">
        <v>18</v>
      </c>
      <c r="B21" s="6">
        <v>23.653795292250727</v>
      </c>
      <c r="C21" s="6">
        <v>21.13345728600423</v>
      </c>
      <c r="D21" s="6">
        <v>28.250441807624338</v>
      </c>
      <c r="E21" s="6">
        <v>3.362997571330884</v>
      </c>
      <c r="F21" s="6">
        <v>62.122613566685025</v>
      </c>
      <c r="G21" s="6">
        <v>0.48571419999999998</v>
      </c>
      <c r="H21" s="8">
        <v>4.5450121654501219</v>
      </c>
      <c r="I21" s="10">
        <v>790.75678832116739</v>
      </c>
      <c r="J21" s="10">
        <v>38.596885644768854</v>
      </c>
      <c r="K21" s="11">
        <v>24.5</v>
      </c>
      <c r="L21" s="12">
        <v>81.3</v>
      </c>
      <c r="M21" s="12">
        <v>9.6999999999999993</v>
      </c>
    </row>
    <row r="22" spans="1:13" x14ac:dyDescent="0.25">
      <c r="A22" s="165" t="s">
        <v>19</v>
      </c>
      <c r="B22" s="6">
        <v>18.232001122736982</v>
      </c>
      <c r="C22" s="6">
        <v>16.055090998524349</v>
      </c>
      <c r="D22" s="6">
        <v>19.912152269399709</v>
      </c>
      <c r="E22" s="6">
        <v>2.4348113088869261</v>
      </c>
      <c r="F22" s="6">
        <v>72.403901319563971</v>
      </c>
      <c r="G22" s="6">
        <v>0.314</v>
      </c>
      <c r="H22" s="8">
        <v>2.6232159847764036</v>
      </c>
      <c r="I22" s="10">
        <v>1153.9076022835379</v>
      </c>
      <c r="J22" s="10">
        <v>7.3457754519505256</v>
      </c>
      <c r="K22" s="11">
        <v>20.3</v>
      </c>
      <c r="L22" s="12">
        <v>58.3</v>
      </c>
      <c r="M22" s="12">
        <v>17.3</v>
      </c>
    </row>
    <row r="23" spans="1:13" x14ac:dyDescent="0.25">
      <c r="A23" s="165" t="s">
        <v>20</v>
      </c>
      <c r="B23" s="6">
        <v>13.307104836843322</v>
      </c>
      <c r="C23" s="6">
        <v>10.034810153384885</v>
      </c>
      <c r="D23" s="6">
        <v>30.870445344129553</v>
      </c>
      <c r="E23" s="6">
        <v>2.6656779424843635</v>
      </c>
      <c r="F23" s="6">
        <v>76.668729555300146</v>
      </c>
      <c r="G23" s="6">
        <v>0.17964069999999999</v>
      </c>
      <c r="H23" s="8">
        <v>3.2567975830815712</v>
      </c>
      <c r="I23" s="10">
        <v>916.25737160120809</v>
      </c>
      <c r="J23" s="10">
        <v>46.69001510574018</v>
      </c>
      <c r="K23" s="11">
        <v>26.2</v>
      </c>
      <c r="L23" s="12">
        <v>67.3</v>
      </c>
      <c r="M23" s="12">
        <v>13.9</v>
      </c>
    </row>
    <row r="24" spans="1:13" x14ac:dyDescent="0.25">
      <c r="A24" s="165" t="s">
        <v>21</v>
      </c>
      <c r="B24" s="6">
        <v>16.910658594753258</v>
      </c>
      <c r="C24" s="6">
        <v>12.020279810037222</v>
      </c>
      <c r="D24" s="6">
        <v>25.219084712755595</v>
      </c>
      <c r="E24" s="6">
        <v>2.6748130274591326</v>
      </c>
      <c r="F24" s="6">
        <v>63.982496556035329</v>
      </c>
      <c r="G24" s="6">
        <v>0.29499999999999998</v>
      </c>
      <c r="H24" s="8">
        <v>4.2101769911504423</v>
      </c>
      <c r="I24" s="10">
        <v>593.19075221238927</v>
      </c>
      <c r="J24" s="10">
        <v>38.403672566371682</v>
      </c>
      <c r="K24" s="11">
        <v>33.799999999999997</v>
      </c>
      <c r="L24" s="12">
        <v>79.5</v>
      </c>
      <c r="M24" s="12">
        <v>7</v>
      </c>
    </row>
    <row r="25" spans="1:13" x14ac:dyDescent="0.25">
      <c r="A25" s="165" t="s">
        <v>22</v>
      </c>
      <c r="B25" s="6">
        <v>24.565871729567029</v>
      </c>
      <c r="C25" s="6">
        <v>20.678462030814245</v>
      </c>
      <c r="D25" s="6">
        <v>17.944899478778854</v>
      </c>
      <c r="E25" s="6">
        <v>4.7276713559256924</v>
      </c>
      <c r="F25" s="6">
        <v>66.708126794827237</v>
      </c>
      <c r="G25" s="6">
        <v>0.1189873</v>
      </c>
      <c r="H25" s="8">
        <v>4.2285714285714286</v>
      </c>
      <c r="I25" s="10">
        <v>835.34882857142861</v>
      </c>
      <c r="J25" s="10">
        <v>104.20934285714284</v>
      </c>
      <c r="K25" s="11">
        <v>27.4</v>
      </c>
      <c r="L25" s="12">
        <v>73.2</v>
      </c>
      <c r="M25" s="12">
        <v>12.1</v>
      </c>
    </row>
    <row r="26" spans="1:13" x14ac:dyDescent="0.25">
      <c r="A26" s="165" t="s">
        <v>23</v>
      </c>
      <c r="B26" s="6">
        <v>17.216232586311328</v>
      </c>
      <c r="C26" s="6">
        <v>14.030923489873333</v>
      </c>
      <c r="D26" s="6">
        <v>18.600252206809582</v>
      </c>
      <c r="E26" s="6">
        <v>4.9055415305619361</v>
      </c>
      <c r="F26" s="6">
        <v>71.886517044217385</v>
      </c>
      <c r="G26" s="6">
        <v>0.20499999999999999</v>
      </c>
      <c r="H26" s="8">
        <v>3.2430426716141003</v>
      </c>
      <c r="I26" s="10">
        <v>1184.8788311688295</v>
      </c>
      <c r="J26" s="10">
        <v>192.82263450834887</v>
      </c>
      <c r="K26" s="11">
        <v>21.2</v>
      </c>
      <c r="L26" s="12">
        <v>66.3</v>
      </c>
      <c r="M26" s="12">
        <v>11.4</v>
      </c>
    </row>
    <row r="27" spans="1:13" x14ac:dyDescent="0.25">
      <c r="A27" s="165" t="s">
        <v>24</v>
      </c>
      <c r="B27" s="6">
        <v>15.278088839119075</v>
      </c>
      <c r="C27" s="6">
        <v>12.832061608026001</v>
      </c>
      <c r="D27" s="6">
        <v>28.36919592298981</v>
      </c>
      <c r="E27" s="6">
        <v>3.6119032962844275</v>
      </c>
      <c r="F27" s="6">
        <v>73.424149667811605</v>
      </c>
      <c r="G27" s="6">
        <v>0.35749999999999998</v>
      </c>
      <c r="H27" s="8">
        <v>4.3820960698689957</v>
      </c>
      <c r="I27" s="10">
        <v>505.35650655021834</v>
      </c>
      <c r="J27" s="10">
        <v>19.148406113537121</v>
      </c>
      <c r="K27" s="11">
        <v>27</v>
      </c>
      <c r="L27" s="12">
        <v>75.900000000000006</v>
      </c>
      <c r="M27" s="12">
        <v>9.3000000000000007</v>
      </c>
    </row>
    <row r="28" spans="1:13" x14ac:dyDescent="0.25">
      <c r="A28" s="165" t="s">
        <v>25</v>
      </c>
      <c r="B28" s="6">
        <v>16.457694389319862</v>
      </c>
      <c r="C28" s="6">
        <v>13.574873042290786</v>
      </c>
      <c r="D28" s="6">
        <v>19.992743105950652</v>
      </c>
      <c r="E28" s="6">
        <v>6.9522833194498341</v>
      </c>
      <c r="F28" s="6">
        <v>80.612652527600233</v>
      </c>
      <c r="G28" s="6">
        <v>0.4325</v>
      </c>
      <c r="H28" s="8">
        <v>4.7565485362095528</v>
      </c>
      <c r="I28" s="10">
        <v>264.20742681047761</v>
      </c>
      <c r="J28" s="10">
        <v>141.85359013867486</v>
      </c>
      <c r="K28" s="11">
        <v>21.2</v>
      </c>
      <c r="L28" s="12">
        <v>87</v>
      </c>
      <c r="M28" s="12">
        <v>13.1</v>
      </c>
    </row>
    <row r="29" spans="1:13" x14ac:dyDescent="0.25">
      <c r="A29" s="165" t="s">
        <v>26</v>
      </c>
      <c r="B29" s="6">
        <v>14.317198935462409</v>
      </c>
      <c r="C29" s="6">
        <v>12.052251068024976</v>
      </c>
      <c r="D29" s="6">
        <v>16.812373907195695</v>
      </c>
      <c r="E29" s="6">
        <v>8.8017131379090756</v>
      </c>
      <c r="F29" s="6">
        <v>76.309948509655555</v>
      </c>
      <c r="G29" s="6">
        <v>0.38500000000000001</v>
      </c>
      <c r="H29" s="8">
        <v>3.6960985626283369</v>
      </c>
      <c r="I29" s="10">
        <v>573.68404517453769</v>
      </c>
      <c r="J29" s="10">
        <v>72.387823408624214</v>
      </c>
      <c r="K29" s="11">
        <v>18.8</v>
      </c>
      <c r="L29" s="12">
        <v>72.400000000000006</v>
      </c>
      <c r="M29" s="12">
        <v>10.1</v>
      </c>
    </row>
    <row r="30" spans="1:13" x14ac:dyDescent="0.25">
      <c r="A30" s="165" t="s">
        <v>27</v>
      </c>
      <c r="B30" s="6">
        <v>12.58430819647144</v>
      </c>
      <c r="C30" s="6">
        <v>10.023541528728021</v>
      </c>
      <c r="D30" s="6">
        <v>22.139451728247913</v>
      </c>
      <c r="E30" s="6">
        <v>4.0878201166780661</v>
      </c>
      <c r="F30" s="6">
        <v>66.013502268467931</v>
      </c>
      <c r="G30" s="6">
        <v>0.28000000000000003</v>
      </c>
      <c r="H30" s="8">
        <v>4.7293906810035846</v>
      </c>
      <c r="I30" s="10">
        <v>378.28530465949825</v>
      </c>
      <c r="J30" s="10">
        <v>60.801218637992847</v>
      </c>
      <c r="K30" s="11">
        <v>20</v>
      </c>
      <c r="L30" s="12">
        <v>80.5</v>
      </c>
      <c r="M30" s="12">
        <v>8.1999999999999993</v>
      </c>
    </row>
    <row r="31" spans="1:13" x14ac:dyDescent="0.25">
      <c r="A31" s="165" t="s">
        <v>28</v>
      </c>
      <c r="B31" s="6">
        <v>16.262440815537733</v>
      </c>
      <c r="C31" s="6">
        <v>10.965563808237677</v>
      </c>
      <c r="D31" s="6">
        <v>18.725718725718725</v>
      </c>
      <c r="E31" s="6">
        <v>2.6782597051044763</v>
      </c>
      <c r="F31" s="6">
        <v>80.677545358303206</v>
      </c>
      <c r="G31" s="6">
        <v>0.22750000000000001</v>
      </c>
      <c r="H31" s="8">
        <v>4.0263157894736841</v>
      </c>
      <c r="I31" s="10">
        <v>807.35742105263193</v>
      </c>
      <c r="J31" s="10">
        <v>141.11647368421052</v>
      </c>
      <c r="K31" s="11">
        <v>19.5</v>
      </c>
      <c r="L31" s="12">
        <v>77.400000000000006</v>
      </c>
      <c r="M31" s="12">
        <v>12.9</v>
      </c>
    </row>
    <row r="32" spans="1:13" x14ac:dyDescent="0.25">
      <c r="A32" s="165" t="s">
        <v>29</v>
      </c>
      <c r="B32" s="6">
        <v>15.058572466400291</v>
      </c>
      <c r="C32" s="6">
        <v>12.313935863316638</v>
      </c>
      <c r="D32" s="6">
        <v>22.345953971789161</v>
      </c>
      <c r="E32" s="6">
        <v>3.0435949737359689</v>
      </c>
      <c r="F32" s="6">
        <v>68.612131975667097</v>
      </c>
      <c r="G32" s="6">
        <v>0.2242857</v>
      </c>
      <c r="H32" s="8">
        <v>3.5211581291759466</v>
      </c>
      <c r="I32" s="10">
        <v>606.90270601336238</v>
      </c>
      <c r="J32" s="10">
        <v>48.551403118040092</v>
      </c>
      <c r="K32" s="11">
        <v>22.8</v>
      </c>
      <c r="L32" s="12">
        <v>74.5</v>
      </c>
      <c r="M32" s="12">
        <v>15.6</v>
      </c>
    </row>
    <row r="33" spans="1:13" x14ac:dyDescent="0.25">
      <c r="A33" s="165" t="s">
        <v>30</v>
      </c>
      <c r="B33" s="6">
        <v>18.717167319692351</v>
      </c>
      <c r="C33" s="6">
        <v>13.921648762260626</v>
      </c>
      <c r="D33" s="6">
        <v>20.894117647058824</v>
      </c>
      <c r="E33" s="6">
        <v>7.5632163537056654</v>
      </c>
      <c r="F33" s="6">
        <v>64.755862191361459</v>
      </c>
      <c r="G33" s="6">
        <v>0.21804509999999999</v>
      </c>
      <c r="H33" s="8">
        <v>3.7506436189775654</v>
      </c>
      <c r="I33" s="10">
        <v>686.94131666053499</v>
      </c>
      <c r="J33" s="10">
        <v>112.37894078705416</v>
      </c>
      <c r="K33" s="11">
        <v>33.4</v>
      </c>
      <c r="L33" s="12">
        <v>72.099999999999994</v>
      </c>
      <c r="M33" s="12">
        <v>17.5</v>
      </c>
    </row>
    <row r="34" spans="1:13" x14ac:dyDescent="0.25">
      <c r="A34" s="165" t="s">
        <v>31</v>
      </c>
      <c r="B34" s="6">
        <v>18.140610126467521</v>
      </c>
      <c r="C34" s="6">
        <v>14.003460625326948</v>
      </c>
      <c r="D34" s="6">
        <v>23.733424005440327</v>
      </c>
      <c r="E34" s="6">
        <v>4.206417310248515</v>
      </c>
      <c r="F34" s="6">
        <v>69.506637079950565</v>
      </c>
      <c r="G34" s="6">
        <v>0.23250000000000001</v>
      </c>
      <c r="H34" s="8">
        <v>3.8188235294117647</v>
      </c>
      <c r="I34" s="10">
        <v>1216.9686588235284</v>
      </c>
      <c r="J34" s="10">
        <v>28.542494117647056</v>
      </c>
      <c r="K34" s="11">
        <v>20.5</v>
      </c>
      <c r="L34" s="12">
        <v>64.2</v>
      </c>
      <c r="M34" s="12">
        <v>11.9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62FB3-13EA-4245-B585-B9F0D96A5D58}">
  <sheetPr>
    <tabColor rgb="FFC00000"/>
  </sheetPr>
  <dimension ref="M33:N35"/>
  <sheetViews>
    <sheetView topLeftCell="A2" workbookViewId="0">
      <selection activeCell="O10" sqref="O10"/>
    </sheetView>
  </sheetViews>
  <sheetFormatPr baseColWidth="10" defaultRowHeight="15" x14ac:dyDescent="0.25"/>
  <cols>
    <col min="1" max="6" width="11.42578125" style="1"/>
    <col min="7" max="7" width="4.85546875" style="1" customWidth="1"/>
    <col min="8" max="11" width="11.42578125" style="1"/>
    <col min="12" max="12" width="5.5703125" style="1" customWidth="1"/>
    <col min="13" max="16384" width="11.42578125" style="1"/>
  </cols>
  <sheetData>
    <row r="33" spans="13:14" x14ac:dyDescent="0.25">
      <c r="M33" s="98"/>
      <c r="N33" s="95"/>
    </row>
    <row r="34" spans="13:14" x14ac:dyDescent="0.25">
      <c r="M34" s="98"/>
      <c r="N34" s="95"/>
    </row>
    <row r="35" spans="13:14" x14ac:dyDescent="0.25">
      <c r="M35" s="98"/>
      <c r="N35" s="95"/>
    </row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1B6E0-10FC-4103-BF45-5B474A5AE2A9}">
  <sheetPr>
    <tabColor theme="4" tint="0.59999389629810485"/>
  </sheetPr>
  <dimension ref="A1:I27"/>
  <sheetViews>
    <sheetView workbookViewId="0">
      <selection activeCell="E31" sqref="E31"/>
    </sheetView>
  </sheetViews>
  <sheetFormatPr baseColWidth="10" defaultRowHeight="15" x14ac:dyDescent="0.25"/>
  <cols>
    <col min="1" max="1" width="30.7109375" style="1" customWidth="1"/>
    <col min="2" max="3" width="11.42578125" style="1"/>
    <col min="4" max="4" width="13.140625" style="1" customWidth="1"/>
    <col min="5" max="16384" width="11.42578125" style="1"/>
  </cols>
  <sheetData>
    <row r="1" spans="1:9" x14ac:dyDescent="0.25">
      <c r="A1" s="1" t="s">
        <v>124</v>
      </c>
    </row>
    <row r="2" spans="1:9" ht="15.75" thickBot="1" x14ac:dyDescent="0.3"/>
    <row r="3" spans="1:9" x14ac:dyDescent="0.25">
      <c r="A3" s="131" t="s">
        <v>83</v>
      </c>
      <c r="B3" s="131"/>
    </row>
    <row r="4" spans="1:9" x14ac:dyDescent="0.25">
      <c r="A4" s="132" t="s">
        <v>84</v>
      </c>
      <c r="B4" s="86">
        <v>0.99132105483783051</v>
      </c>
    </row>
    <row r="5" spans="1:9" x14ac:dyDescent="0.25">
      <c r="A5" s="132" t="s">
        <v>85</v>
      </c>
      <c r="B5" s="86">
        <v>0.98271743376478893</v>
      </c>
    </row>
    <row r="6" spans="1:9" x14ac:dyDescent="0.25">
      <c r="A6" s="132" t="s">
        <v>86</v>
      </c>
      <c r="B6" s="86">
        <v>0.93019274757765702</v>
      </c>
    </row>
    <row r="7" spans="1:9" x14ac:dyDescent="0.25">
      <c r="A7" s="132" t="s">
        <v>62</v>
      </c>
      <c r="B7" s="86">
        <v>2.8437676163708581</v>
      </c>
    </row>
    <row r="8" spans="1:9" ht="15.75" thickBot="1" x14ac:dyDescent="0.3">
      <c r="A8" s="133" t="s">
        <v>87</v>
      </c>
      <c r="B8" s="133">
        <v>32</v>
      </c>
    </row>
    <row r="10" spans="1:9" ht="15.75" thickBot="1" x14ac:dyDescent="0.3">
      <c r="A10" s="1" t="s">
        <v>88</v>
      </c>
    </row>
    <row r="11" spans="1:9" x14ac:dyDescent="0.25">
      <c r="A11" s="134"/>
      <c r="B11" s="134" t="s">
        <v>92</v>
      </c>
      <c r="C11" s="134" t="s">
        <v>93</v>
      </c>
      <c r="D11" s="134" t="s">
        <v>94</v>
      </c>
      <c r="E11" s="134" t="s">
        <v>95</v>
      </c>
      <c r="F11" s="134" t="s">
        <v>96</v>
      </c>
    </row>
    <row r="12" spans="1:9" x14ac:dyDescent="0.25">
      <c r="A12" s="132" t="s">
        <v>89</v>
      </c>
      <c r="B12" s="132">
        <v>10</v>
      </c>
      <c r="C12" s="132">
        <v>10116.524093772108</v>
      </c>
      <c r="D12" s="132">
        <v>1011.6524093772108</v>
      </c>
      <c r="E12" s="132">
        <v>125.09591022875892</v>
      </c>
      <c r="F12" s="132">
        <v>2.1332975591695128E-16</v>
      </c>
    </row>
    <row r="13" spans="1:9" x14ac:dyDescent="0.25">
      <c r="A13" s="132" t="s">
        <v>90</v>
      </c>
      <c r="B13" s="132">
        <v>22</v>
      </c>
      <c r="C13" s="132">
        <v>177.91431363023102</v>
      </c>
      <c r="D13" s="132">
        <v>8.0870142559195912</v>
      </c>
      <c r="E13" s="132"/>
      <c r="F13" s="132"/>
    </row>
    <row r="14" spans="1:9" ht="15.75" thickBot="1" x14ac:dyDescent="0.3">
      <c r="A14" s="133" t="s">
        <v>43</v>
      </c>
      <c r="B14" s="133">
        <v>32</v>
      </c>
      <c r="C14" s="133">
        <v>10294.43840740234</v>
      </c>
      <c r="D14" s="133"/>
      <c r="E14" s="133"/>
      <c r="F14" s="133"/>
    </row>
    <row r="15" spans="1:9" ht="15.75" thickBot="1" x14ac:dyDescent="0.3"/>
    <row r="16" spans="1:9" x14ac:dyDescent="0.25">
      <c r="A16" s="134"/>
      <c r="B16" s="134" t="s">
        <v>97</v>
      </c>
      <c r="C16" s="134" t="s">
        <v>62</v>
      </c>
      <c r="D16" s="134" t="s">
        <v>98</v>
      </c>
      <c r="E16" s="134" t="s">
        <v>99</v>
      </c>
      <c r="F16" s="134" t="s">
        <v>100</v>
      </c>
      <c r="G16" s="134" t="s">
        <v>101</v>
      </c>
      <c r="H16" s="134" t="s">
        <v>102</v>
      </c>
      <c r="I16" s="134" t="s">
        <v>103</v>
      </c>
    </row>
    <row r="17" spans="1:9" x14ac:dyDescent="0.25">
      <c r="A17" s="132" t="s">
        <v>91</v>
      </c>
      <c r="B17" s="132">
        <v>0</v>
      </c>
      <c r="C17" s="132" t="e">
        <v>#N/A</v>
      </c>
      <c r="D17" s="132" t="e">
        <v>#N/A</v>
      </c>
      <c r="E17" s="132" t="e">
        <v>#N/A</v>
      </c>
      <c r="F17" s="132" t="e">
        <v>#N/A</v>
      </c>
      <c r="G17" s="132" t="e">
        <v>#N/A</v>
      </c>
      <c r="H17" s="132" t="e">
        <v>#N/A</v>
      </c>
      <c r="I17" s="132" t="e">
        <v>#N/A</v>
      </c>
    </row>
    <row r="18" spans="1:9" x14ac:dyDescent="0.25">
      <c r="A18" s="135" t="s">
        <v>36</v>
      </c>
      <c r="B18" s="86">
        <v>-0.19036192628150306</v>
      </c>
      <c r="C18" s="86">
        <v>0.13505500911783061</v>
      </c>
      <c r="D18" s="106">
        <v>-1.4095140011831711</v>
      </c>
      <c r="E18" s="86">
        <v>0.17266329723718485</v>
      </c>
      <c r="F18" s="86">
        <v>-0.47044887237650462</v>
      </c>
      <c r="G18" s="86">
        <v>8.9725019813498508E-2</v>
      </c>
      <c r="H18" s="86">
        <v>-0.47044887237650462</v>
      </c>
      <c r="I18" s="86">
        <v>8.9725019813498508E-2</v>
      </c>
    </row>
    <row r="19" spans="1:9" x14ac:dyDescent="0.25">
      <c r="A19" s="132" t="s">
        <v>37</v>
      </c>
      <c r="B19" s="86">
        <v>-3.179770608316617E-2</v>
      </c>
      <c r="C19" s="86">
        <v>0.28109931850076419</v>
      </c>
      <c r="D19" s="86">
        <v>-0.11311911481236737</v>
      </c>
      <c r="E19" s="86">
        <v>0.91096201536722621</v>
      </c>
      <c r="F19" s="86">
        <v>-0.6147620121280768</v>
      </c>
      <c r="G19" s="86">
        <v>0.55116659996174455</v>
      </c>
      <c r="H19" s="86">
        <v>-0.6147620121280768</v>
      </c>
      <c r="I19" s="86">
        <v>0.55116659996174455</v>
      </c>
    </row>
    <row r="20" spans="1:9" x14ac:dyDescent="0.25">
      <c r="A20" s="132" t="s">
        <v>38</v>
      </c>
      <c r="B20" s="86">
        <v>-5.6134247598535671E-2</v>
      </c>
      <c r="C20" s="86">
        <v>6.407994216301062E-2</v>
      </c>
      <c r="D20" s="86">
        <v>-0.87600340611634464</v>
      </c>
      <c r="E20" s="86">
        <v>0.39049292129265845</v>
      </c>
      <c r="F20" s="86">
        <v>-0.18902791384325104</v>
      </c>
      <c r="G20" s="86">
        <v>7.6759418646179717E-2</v>
      </c>
      <c r="H20" s="86">
        <v>-0.18902791384325104</v>
      </c>
      <c r="I20" s="86">
        <v>7.6759418646179717E-2</v>
      </c>
    </row>
    <row r="21" spans="1:9" x14ac:dyDescent="0.25">
      <c r="A21" s="132" t="s">
        <v>39</v>
      </c>
      <c r="B21" s="86">
        <v>3.0972268504571212</v>
      </c>
      <c r="C21" s="86">
        <v>5.5903391325380438</v>
      </c>
      <c r="D21" s="86">
        <v>0.55403201434238636</v>
      </c>
      <c r="E21" s="86">
        <v>0.5851450487473</v>
      </c>
      <c r="F21" s="86">
        <v>-8.4964269169634825</v>
      </c>
      <c r="G21" s="86">
        <v>14.690880617877724</v>
      </c>
      <c r="H21" s="86">
        <v>-8.4964269169634825</v>
      </c>
      <c r="I21" s="86">
        <v>14.690880617877724</v>
      </c>
    </row>
    <row r="22" spans="1:9" x14ac:dyDescent="0.25">
      <c r="A22" s="135" t="s">
        <v>40</v>
      </c>
      <c r="B22" s="86">
        <v>4.3034764926977624</v>
      </c>
      <c r="C22" s="86">
        <v>1.6366825009871846</v>
      </c>
      <c r="D22" s="106">
        <v>2.6293899336628024</v>
      </c>
      <c r="E22" s="86">
        <v>1.5313333719503868E-2</v>
      </c>
      <c r="F22" s="86">
        <v>0.90920473319063611</v>
      </c>
      <c r="G22" s="86">
        <v>7.6977482522048888</v>
      </c>
      <c r="H22" s="86">
        <v>0.90920473319063611</v>
      </c>
      <c r="I22" s="86">
        <v>7.6977482522048888</v>
      </c>
    </row>
    <row r="23" spans="1:9" x14ac:dyDescent="0.25">
      <c r="A23" s="135" t="s">
        <v>41</v>
      </c>
      <c r="B23" s="86">
        <v>7.4887337678829777E-3</v>
      </c>
      <c r="C23" s="86">
        <v>2.0619863311586183E-3</v>
      </c>
      <c r="D23" s="106">
        <v>3.6318057276718712</v>
      </c>
      <c r="E23" s="86">
        <v>1.4739809663682137E-3</v>
      </c>
      <c r="F23" s="86">
        <v>3.2124358493068874E-3</v>
      </c>
      <c r="G23" s="86">
        <v>1.1765031686459069E-2</v>
      </c>
      <c r="H23" s="86">
        <v>3.2124358493068874E-3</v>
      </c>
      <c r="I23" s="86">
        <v>1.1765031686459069E-2</v>
      </c>
    </row>
    <row r="24" spans="1:9" x14ac:dyDescent="0.25">
      <c r="A24" s="132" t="s">
        <v>42</v>
      </c>
      <c r="B24" s="86">
        <v>-9.1171804917833214E-3</v>
      </c>
      <c r="C24" s="86">
        <v>1.3160202936625408E-2</v>
      </c>
      <c r="D24" s="86">
        <v>-0.69278418696795452</v>
      </c>
      <c r="E24" s="86">
        <v>0.49569379138116598</v>
      </c>
      <c r="F24" s="86">
        <v>-3.6409770930202229E-2</v>
      </c>
      <c r="G24" s="86">
        <v>1.8175409946635586E-2</v>
      </c>
      <c r="H24" s="86">
        <v>-3.6409770930202229E-2</v>
      </c>
      <c r="I24" s="86">
        <v>1.8175409946635586E-2</v>
      </c>
    </row>
    <row r="25" spans="1:9" x14ac:dyDescent="0.25">
      <c r="A25" s="132" t="s">
        <v>32</v>
      </c>
      <c r="B25" s="86">
        <v>9.2030486228524236E-2</v>
      </c>
      <c r="C25" s="86">
        <v>0.12023878867944446</v>
      </c>
      <c r="D25" s="86">
        <v>0.76539764945467548</v>
      </c>
      <c r="E25" s="86">
        <v>0.45216845908445047</v>
      </c>
      <c r="F25" s="86">
        <v>-0.15732949933117907</v>
      </c>
      <c r="G25" s="86">
        <v>0.34139047178822757</v>
      </c>
      <c r="H25" s="86">
        <v>-0.15732949933117907</v>
      </c>
      <c r="I25" s="86">
        <v>0.34139047178822757</v>
      </c>
    </row>
    <row r="26" spans="1:9" x14ac:dyDescent="0.25">
      <c r="A26" s="132" t="s">
        <v>33</v>
      </c>
      <c r="B26" s="86">
        <v>2.1945370333015274E-2</v>
      </c>
      <c r="C26" s="86">
        <v>9.7653820400623856E-2</v>
      </c>
      <c r="D26" s="86">
        <v>0.22472618319472401</v>
      </c>
      <c r="E26" s="86">
        <v>0.82426644436865304</v>
      </c>
      <c r="F26" s="86">
        <v>-0.18057625777377526</v>
      </c>
      <c r="G26" s="86">
        <v>0.2244669984398058</v>
      </c>
      <c r="H26" s="86">
        <v>-0.18057625777377526</v>
      </c>
      <c r="I26" s="86">
        <v>0.2244669984398058</v>
      </c>
    </row>
    <row r="27" spans="1:9" ht="15.75" thickBot="1" x14ac:dyDescent="0.3">
      <c r="A27" s="133" t="s">
        <v>34</v>
      </c>
      <c r="B27" s="87">
        <v>-6.1581027142690398E-2</v>
      </c>
      <c r="C27" s="87">
        <v>0.14528039548986868</v>
      </c>
      <c r="D27" s="87">
        <v>-0.42387706156117144</v>
      </c>
      <c r="E27" s="87">
        <v>0.67577123659800564</v>
      </c>
      <c r="F27" s="87">
        <v>-0.36287412664357455</v>
      </c>
      <c r="G27" s="87">
        <v>0.23971207235819378</v>
      </c>
      <c r="H27" s="87">
        <v>-0.36287412664357455</v>
      </c>
      <c r="I27" s="87">
        <v>0.23971207235819378</v>
      </c>
    </row>
  </sheetData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9793A1-44A5-4DF3-B36A-C4B62C09246C}">
  <sheetPr>
    <tabColor theme="4" tint="0.59999389629810485"/>
  </sheetPr>
  <dimension ref="A1:I27"/>
  <sheetViews>
    <sheetView workbookViewId="0">
      <selection activeCell="B29" sqref="B29"/>
    </sheetView>
  </sheetViews>
  <sheetFormatPr baseColWidth="10" defaultRowHeight="15" x14ac:dyDescent="0.25"/>
  <cols>
    <col min="1" max="1" width="27.7109375" style="1" customWidth="1"/>
    <col min="2" max="2" width="13.7109375" style="1" customWidth="1"/>
    <col min="3" max="3" width="10.42578125" style="1" customWidth="1"/>
    <col min="4" max="4" width="14.5703125" style="1" customWidth="1"/>
    <col min="5" max="16384" width="11.42578125" style="1"/>
  </cols>
  <sheetData>
    <row r="1" spans="1:9" x14ac:dyDescent="0.25">
      <c r="A1" s="1" t="s">
        <v>125</v>
      </c>
    </row>
    <row r="2" spans="1:9" ht="15.75" thickBot="1" x14ac:dyDescent="0.3"/>
    <row r="3" spans="1:9" x14ac:dyDescent="0.25">
      <c r="A3" s="131" t="s">
        <v>83</v>
      </c>
      <c r="B3" s="131"/>
    </row>
    <row r="4" spans="1:9" x14ac:dyDescent="0.25">
      <c r="A4" s="132" t="s">
        <v>84</v>
      </c>
      <c r="B4" s="132">
        <v>0.98898986728115501</v>
      </c>
    </row>
    <row r="5" spans="1:9" x14ac:dyDescent="0.25">
      <c r="A5" s="132" t="s">
        <v>85</v>
      </c>
      <c r="B5" s="132">
        <v>0.97810095758479665</v>
      </c>
    </row>
    <row r="6" spans="1:9" x14ac:dyDescent="0.25">
      <c r="A6" s="132" t="s">
        <v>86</v>
      </c>
      <c r="B6" s="132">
        <v>0.92368771296039531</v>
      </c>
    </row>
    <row r="7" spans="1:9" x14ac:dyDescent="0.25">
      <c r="A7" s="132" t="s">
        <v>62</v>
      </c>
      <c r="B7" s="132">
        <v>2.5972883848650365</v>
      </c>
    </row>
    <row r="8" spans="1:9" ht="15.75" thickBot="1" x14ac:dyDescent="0.3">
      <c r="A8" s="133" t="s">
        <v>87</v>
      </c>
      <c r="B8" s="133">
        <v>32</v>
      </c>
    </row>
    <row r="10" spans="1:9" ht="15.75" thickBot="1" x14ac:dyDescent="0.3">
      <c r="A10" s="1" t="s">
        <v>88</v>
      </c>
    </row>
    <row r="11" spans="1:9" x14ac:dyDescent="0.25">
      <c r="A11" s="134"/>
      <c r="B11" s="134" t="s">
        <v>92</v>
      </c>
      <c r="C11" s="134" t="s">
        <v>93</v>
      </c>
      <c r="D11" s="134" t="s">
        <v>94</v>
      </c>
      <c r="E11" s="134" t="s">
        <v>95</v>
      </c>
      <c r="F11" s="134" t="s">
        <v>96</v>
      </c>
    </row>
    <row r="12" spans="1:9" x14ac:dyDescent="0.25">
      <c r="A12" s="132" t="s">
        <v>89</v>
      </c>
      <c r="B12" s="132">
        <v>10</v>
      </c>
      <c r="C12" s="132">
        <v>6628.5965561321655</v>
      </c>
      <c r="D12" s="132">
        <v>662.85965561321655</v>
      </c>
      <c r="E12" s="132">
        <v>98.261013695861706</v>
      </c>
      <c r="F12" s="132">
        <v>2.5261887459558154E-15</v>
      </c>
    </row>
    <row r="13" spans="1:9" x14ac:dyDescent="0.25">
      <c r="A13" s="132" t="s">
        <v>90</v>
      </c>
      <c r="B13" s="132">
        <v>22</v>
      </c>
      <c r="C13" s="132">
        <v>148.40995299140627</v>
      </c>
      <c r="D13" s="132">
        <v>6.7459069541548304</v>
      </c>
      <c r="E13" s="132"/>
      <c r="F13" s="132"/>
    </row>
    <row r="14" spans="1:9" ht="15.75" thickBot="1" x14ac:dyDescent="0.3">
      <c r="A14" s="133" t="s">
        <v>43</v>
      </c>
      <c r="B14" s="133">
        <v>32</v>
      </c>
      <c r="C14" s="133">
        <v>6777.006509123572</v>
      </c>
      <c r="D14" s="133"/>
      <c r="E14" s="133"/>
      <c r="F14" s="133"/>
    </row>
    <row r="15" spans="1:9" ht="15.75" thickBot="1" x14ac:dyDescent="0.3"/>
    <row r="16" spans="1:9" x14ac:dyDescent="0.25">
      <c r="A16" s="134"/>
      <c r="B16" s="134" t="s">
        <v>97</v>
      </c>
      <c r="C16" s="134" t="s">
        <v>62</v>
      </c>
      <c r="D16" s="134" t="s">
        <v>98</v>
      </c>
      <c r="E16" s="134" t="s">
        <v>99</v>
      </c>
      <c r="F16" s="134" t="s">
        <v>100</v>
      </c>
      <c r="G16" s="134" t="s">
        <v>101</v>
      </c>
      <c r="H16" s="134" t="s">
        <v>102</v>
      </c>
      <c r="I16" s="134" t="s">
        <v>103</v>
      </c>
    </row>
    <row r="17" spans="1:9" x14ac:dyDescent="0.25">
      <c r="A17" s="132" t="s">
        <v>91</v>
      </c>
      <c r="B17" s="132">
        <v>0</v>
      </c>
      <c r="C17" s="132" t="e">
        <v>#N/A</v>
      </c>
      <c r="D17" s="132" t="e">
        <v>#N/A</v>
      </c>
      <c r="E17" s="132" t="e">
        <v>#N/A</v>
      </c>
      <c r="F17" s="132" t="e">
        <v>#N/A</v>
      </c>
      <c r="G17" s="132" t="e">
        <v>#N/A</v>
      </c>
      <c r="H17" s="132" t="e">
        <v>#N/A</v>
      </c>
      <c r="I17" s="132" t="e">
        <v>#N/A</v>
      </c>
    </row>
    <row r="18" spans="1:9" x14ac:dyDescent="0.25">
      <c r="A18" s="135" t="s">
        <v>36</v>
      </c>
      <c r="B18" s="86">
        <v>-0.20575209196662916</v>
      </c>
      <c r="C18" s="86">
        <v>0.12334932168164825</v>
      </c>
      <c r="D18" s="106">
        <v>-1.6680439678270294</v>
      </c>
      <c r="E18" s="86">
        <v>0.1094795157109144</v>
      </c>
      <c r="F18" s="86">
        <v>-0.46156292814642963</v>
      </c>
      <c r="G18" s="86">
        <v>5.0058744213171275E-2</v>
      </c>
      <c r="H18" s="86">
        <v>-0.46156292814642963</v>
      </c>
      <c r="I18" s="86">
        <v>5.0058744213171275E-2</v>
      </c>
    </row>
    <row r="19" spans="1:9" x14ac:dyDescent="0.25">
      <c r="A19" s="132" t="s">
        <v>37</v>
      </c>
      <c r="B19" s="86">
        <v>-5.5766145903599559E-2</v>
      </c>
      <c r="C19" s="86">
        <v>0.25673546274756504</v>
      </c>
      <c r="D19" s="86">
        <v>-0.21721247741466704</v>
      </c>
      <c r="E19" s="86">
        <v>0.83004457512265195</v>
      </c>
      <c r="F19" s="86">
        <v>-0.58820290767165195</v>
      </c>
      <c r="G19" s="86">
        <v>0.47667061586445286</v>
      </c>
      <c r="H19" s="86">
        <v>-0.58820290767165195</v>
      </c>
      <c r="I19" s="86">
        <v>0.47667061586445286</v>
      </c>
    </row>
    <row r="20" spans="1:9" x14ac:dyDescent="0.25">
      <c r="A20" s="132" t="s">
        <v>38</v>
      </c>
      <c r="B20" s="86">
        <v>-6.2002589418784344E-2</v>
      </c>
      <c r="C20" s="86">
        <v>5.852591067029931E-2</v>
      </c>
      <c r="D20" s="86">
        <v>-1.0594040948473336</v>
      </c>
      <c r="E20" s="86">
        <v>0.30090923129821978</v>
      </c>
      <c r="F20" s="86">
        <v>-0.18337789933247492</v>
      </c>
      <c r="G20" s="86">
        <v>5.9372720494906238E-2</v>
      </c>
      <c r="H20" s="86">
        <v>-0.18337789933247492</v>
      </c>
      <c r="I20" s="86">
        <v>5.9372720494906238E-2</v>
      </c>
    </row>
    <row r="21" spans="1:9" x14ac:dyDescent="0.25">
      <c r="A21" s="132" t="s">
        <v>39</v>
      </c>
      <c r="B21" s="86">
        <v>7.2621674352398893</v>
      </c>
      <c r="C21" s="86">
        <v>5.1058049936327912</v>
      </c>
      <c r="D21" s="86">
        <v>1.4223354484349082</v>
      </c>
      <c r="E21" s="86">
        <v>0.16895332546701691</v>
      </c>
      <c r="F21" s="86">
        <v>-3.3266240310250419</v>
      </c>
      <c r="G21" s="86">
        <v>17.850958901504821</v>
      </c>
      <c r="H21" s="86">
        <v>-3.3266240310250419</v>
      </c>
      <c r="I21" s="86">
        <v>17.850958901504821</v>
      </c>
    </row>
    <row r="22" spans="1:9" x14ac:dyDescent="0.25">
      <c r="A22" s="135" t="s">
        <v>40</v>
      </c>
      <c r="B22" s="86">
        <v>3.677936560396672</v>
      </c>
      <c r="C22" s="86">
        <v>1.4948255353406152</v>
      </c>
      <c r="D22" s="160">
        <v>2.4604453653239253</v>
      </c>
      <c r="E22" s="86">
        <v>2.2199037266202273E-2</v>
      </c>
      <c r="F22" s="86">
        <v>0.57785814143855241</v>
      </c>
      <c r="G22" s="86">
        <v>6.7780149793547917</v>
      </c>
      <c r="H22" s="86">
        <v>0.57785814143855241</v>
      </c>
      <c r="I22" s="86">
        <v>6.7780149793547917</v>
      </c>
    </row>
    <row r="23" spans="1:9" x14ac:dyDescent="0.25">
      <c r="A23" s="135" t="s">
        <v>41</v>
      </c>
      <c r="B23" s="86">
        <v>7.0112055425095472E-3</v>
      </c>
      <c r="C23" s="86">
        <v>1.8832668031093878E-3</v>
      </c>
      <c r="D23" s="160">
        <v>3.7228955190701716</v>
      </c>
      <c r="E23" s="86">
        <v>1.1826967934940257E-3</v>
      </c>
      <c r="F23" s="86">
        <v>3.1055492398632742E-3</v>
      </c>
      <c r="G23" s="86">
        <v>1.091686184515582E-2</v>
      </c>
      <c r="H23" s="86">
        <v>3.1055492398632742E-3</v>
      </c>
      <c r="I23" s="86">
        <v>1.091686184515582E-2</v>
      </c>
    </row>
    <row r="24" spans="1:9" x14ac:dyDescent="0.25">
      <c r="A24" s="132" t="s">
        <v>42</v>
      </c>
      <c r="B24" s="86">
        <v>-1.1257436211197515E-2</v>
      </c>
      <c r="C24" s="86">
        <v>1.2019562369651222E-2</v>
      </c>
      <c r="D24" s="86">
        <v>-0.93659285296625805</v>
      </c>
      <c r="E24" s="86">
        <v>0.35913649031217121</v>
      </c>
      <c r="F24" s="86">
        <v>-3.6184482897609879E-2</v>
      </c>
      <c r="G24" s="86">
        <v>1.3669610475214847E-2</v>
      </c>
      <c r="H24" s="86">
        <v>-3.6184482897609879E-2</v>
      </c>
      <c r="I24" s="86">
        <v>1.3669610475214847E-2</v>
      </c>
    </row>
    <row r="25" spans="1:9" x14ac:dyDescent="0.25">
      <c r="A25" s="132" t="s">
        <v>32</v>
      </c>
      <c r="B25" s="86">
        <v>8.0006565424760326E-2</v>
      </c>
      <c r="C25" s="86">
        <v>0.10981727460765772</v>
      </c>
      <c r="D25" s="86">
        <v>0.72854262419640625</v>
      </c>
      <c r="E25" s="86">
        <v>0.4739659067649965</v>
      </c>
      <c r="F25" s="86">
        <v>-0.14774052277468169</v>
      </c>
      <c r="G25" s="86">
        <v>0.30775365362420232</v>
      </c>
      <c r="H25" s="86">
        <v>-0.14774052277468169</v>
      </c>
      <c r="I25" s="86">
        <v>0.30775365362420232</v>
      </c>
    </row>
    <row r="26" spans="1:9" x14ac:dyDescent="0.25">
      <c r="A26" s="132" t="s">
        <v>33</v>
      </c>
      <c r="B26" s="86">
        <v>5.3887081575135914E-3</v>
      </c>
      <c r="C26" s="86">
        <v>8.9189824092560419E-2</v>
      </c>
      <c r="D26" s="86">
        <v>6.041841894341262E-2</v>
      </c>
      <c r="E26" s="86">
        <v>0.95236789237677821</v>
      </c>
      <c r="F26" s="86">
        <v>-0.1795796659591451</v>
      </c>
      <c r="G26" s="86">
        <v>0.19035708227417225</v>
      </c>
      <c r="H26" s="86">
        <v>-0.1795796659591451</v>
      </c>
      <c r="I26" s="86">
        <v>0.19035708227417225</v>
      </c>
    </row>
    <row r="27" spans="1:9" ht="15.75" thickBot="1" x14ac:dyDescent="0.3">
      <c r="A27" s="133" t="s">
        <v>34</v>
      </c>
      <c r="B27" s="87">
        <v>2.2841858254299689E-3</v>
      </c>
      <c r="C27" s="87">
        <v>0.13268843824727841</v>
      </c>
      <c r="D27" s="87">
        <v>1.7214656043906072E-2</v>
      </c>
      <c r="E27" s="87">
        <v>0.98642053946297681</v>
      </c>
      <c r="F27" s="87">
        <v>-0.27289479267784716</v>
      </c>
      <c r="G27" s="87">
        <v>0.27746316432870716</v>
      </c>
      <c r="H27" s="87">
        <v>-0.27289479267784716</v>
      </c>
      <c r="I27" s="87">
        <v>0.27746316432870716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23B3A-5FB2-4A7F-ADFD-4F0D7CF51A50}">
  <sheetPr>
    <tabColor rgb="FFFF0000"/>
  </sheetPr>
  <dimension ref="C4:S56"/>
  <sheetViews>
    <sheetView zoomScale="90" zoomScaleNormal="90" workbookViewId="0">
      <selection activeCell="E4" sqref="E4"/>
    </sheetView>
  </sheetViews>
  <sheetFormatPr baseColWidth="10" defaultRowHeight="15" x14ac:dyDescent="0.25"/>
  <cols>
    <col min="1" max="7" width="11.42578125" style="1"/>
    <col min="8" max="8" width="12.5703125" style="1" customWidth="1"/>
    <col min="9" max="13" width="11.42578125" style="1"/>
    <col min="14" max="14" width="15.140625" style="1" customWidth="1"/>
    <col min="15" max="16" width="11.42578125" style="1"/>
    <col min="17" max="17" width="14.5703125" style="1" customWidth="1"/>
    <col min="18" max="16384" width="11.42578125" style="1"/>
  </cols>
  <sheetData>
    <row r="4" spans="3:19" ht="21" x14ac:dyDescent="0.35">
      <c r="C4" s="166">
        <v>43914</v>
      </c>
    </row>
    <row r="5" spans="3:19" ht="60" x14ac:dyDescent="0.25">
      <c r="C5" s="150" t="s">
        <v>178</v>
      </c>
      <c r="D5" s="150" t="s">
        <v>179</v>
      </c>
      <c r="E5" s="150" t="s">
        <v>180</v>
      </c>
      <c r="F5" s="150" t="s">
        <v>181</v>
      </c>
      <c r="G5" s="150" t="s">
        <v>182</v>
      </c>
      <c r="H5" s="150" t="s">
        <v>183</v>
      </c>
      <c r="I5" s="150" t="s">
        <v>184</v>
      </c>
      <c r="J5" s="150" t="s">
        <v>185</v>
      </c>
      <c r="K5" s="150" t="s">
        <v>186</v>
      </c>
      <c r="L5" s="150" t="s">
        <v>187</v>
      </c>
      <c r="M5" s="150" t="s">
        <v>188</v>
      </c>
      <c r="N5" s="150" t="s">
        <v>189</v>
      </c>
      <c r="O5" s="150" t="s">
        <v>190</v>
      </c>
      <c r="P5" s="150" t="s">
        <v>191</v>
      </c>
      <c r="Q5" s="150" t="s">
        <v>245</v>
      </c>
      <c r="R5" s="150" t="s">
        <v>192</v>
      </c>
      <c r="S5" s="150" t="s">
        <v>193</v>
      </c>
    </row>
    <row r="6" spans="3:19" x14ac:dyDescent="0.25">
      <c r="C6" s="151" t="s">
        <v>194</v>
      </c>
      <c r="D6" s="10">
        <v>81171</v>
      </c>
      <c r="E6" s="10">
        <v>78</v>
      </c>
      <c r="F6" s="10">
        <v>3277</v>
      </c>
      <c r="G6" s="10">
        <v>7</v>
      </c>
      <c r="H6" s="10">
        <v>73159</v>
      </c>
      <c r="I6" s="10">
        <v>4735</v>
      </c>
      <c r="J6" s="10">
        <v>1573</v>
      </c>
      <c r="K6" s="15">
        <v>56</v>
      </c>
      <c r="L6" s="25">
        <v>4.0371561271882815E-2</v>
      </c>
      <c r="M6" s="6">
        <v>2</v>
      </c>
      <c r="N6" s="10">
        <v>1439323776</v>
      </c>
      <c r="O6" s="25">
        <v>3.8999999999999998E-3</v>
      </c>
      <c r="P6" s="15">
        <v>153</v>
      </c>
      <c r="Q6" s="10">
        <v>9388211</v>
      </c>
      <c r="R6" s="15">
        <v>38</v>
      </c>
      <c r="S6" s="75">
        <v>0.61</v>
      </c>
    </row>
    <row r="7" spans="3:19" x14ac:dyDescent="0.25">
      <c r="C7" s="151" t="s">
        <v>195</v>
      </c>
      <c r="D7" s="10">
        <v>69176</v>
      </c>
      <c r="E7" s="10">
        <v>5249</v>
      </c>
      <c r="F7" s="10">
        <v>6820</v>
      </c>
      <c r="G7" s="10">
        <v>743</v>
      </c>
      <c r="H7" s="10">
        <v>8326</v>
      </c>
      <c r="I7" s="10">
        <v>54030</v>
      </c>
      <c r="J7" s="10">
        <v>3393</v>
      </c>
      <c r="K7" s="15">
        <v>1144</v>
      </c>
      <c r="L7" s="25">
        <v>9.8589106048340466E-2</v>
      </c>
      <c r="M7" s="6">
        <v>113</v>
      </c>
      <c r="N7" s="10">
        <v>60461826</v>
      </c>
      <c r="O7" s="25">
        <v>-1.5E-3</v>
      </c>
      <c r="P7" s="15">
        <v>206</v>
      </c>
      <c r="Q7" s="10">
        <v>294140</v>
      </c>
      <c r="R7" s="15">
        <v>47</v>
      </c>
      <c r="S7" s="75">
        <v>0.69</v>
      </c>
    </row>
    <row r="8" spans="3:19" x14ac:dyDescent="0.25">
      <c r="C8" s="151" t="s">
        <v>196</v>
      </c>
      <c r="D8" s="10">
        <v>52921</v>
      </c>
      <c r="E8" s="10">
        <v>9187</v>
      </c>
      <c r="F8" s="10">
        <v>684</v>
      </c>
      <c r="G8" s="10">
        <v>131</v>
      </c>
      <c r="H8" s="10">
        <v>370</v>
      </c>
      <c r="I8" s="10">
        <v>51867</v>
      </c>
      <c r="J8" s="10">
        <v>1175</v>
      </c>
      <c r="K8" s="15">
        <v>160</v>
      </c>
      <c r="L8" s="25">
        <v>1.2924925832845184E-2</v>
      </c>
      <c r="M8" s="6">
        <v>2</v>
      </c>
      <c r="N8" s="10">
        <v>331002651</v>
      </c>
      <c r="O8" s="25">
        <v>5.8999999999999999E-3</v>
      </c>
      <c r="P8" s="15">
        <v>36</v>
      </c>
      <c r="Q8" s="10">
        <v>9147420</v>
      </c>
      <c r="R8" s="15">
        <v>38</v>
      </c>
      <c r="S8" s="75">
        <v>0.83</v>
      </c>
    </row>
    <row r="9" spans="3:19" x14ac:dyDescent="0.25">
      <c r="C9" s="151" t="s">
        <v>197</v>
      </c>
      <c r="D9" s="10">
        <v>39676</v>
      </c>
      <c r="E9" s="10">
        <v>4540</v>
      </c>
      <c r="F9" s="10">
        <v>2800</v>
      </c>
      <c r="G9" s="10">
        <v>489</v>
      </c>
      <c r="H9" s="10">
        <v>3794</v>
      </c>
      <c r="I9" s="10">
        <v>33082</v>
      </c>
      <c r="J9" s="10">
        <v>2355</v>
      </c>
      <c r="K9" s="15">
        <v>849</v>
      </c>
      <c r="L9" s="25">
        <v>7.0571630204657732E-2</v>
      </c>
      <c r="M9" s="6">
        <v>60</v>
      </c>
      <c r="N9" s="10">
        <v>46754778</v>
      </c>
      <c r="O9" s="25">
        <v>4.0000000000000002E-4</v>
      </c>
      <c r="P9" s="15">
        <v>94</v>
      </c>
      <c r="Q9" s="10">
        <v>498800</v>
      </c>
      <c r="R9" s="15">
        <v>45</v>
      </c>
      <c r="S9" s="75">
        <v>0.8</v>
      </c>
    </row>
    <row r="10" spans="3:19" x14ac:dyDescent="0.25">
      <c r="C10" s="151" t="s">
        <v>198</v>
      </c>
      <c r="D10" s="10">
        <v>32986</v>
      </c>
      <c r="E10" s="10">
        <v>3930</v>
      </c>
      <c r="F10" s="10">
        <v>157</v>
      </c>
      <c r="G10" s="10">
        <v>34</v>
      </c>
      <c r="H10" s="10">
        <v>3243</v>
      </c>
      <c r="I10" s="10">
        <v>29586</v>
      </c>
      <c r="J10" s="10">
        <v>23</v>
      </c>
      <c r="K10" s="15">
        <v>394</v>
      </c>
      <c r="L10" s="25">
        <v>4.7595949796883528E-3</v>
      </c>
      <c r="M10" s="6">
        <v>2</v>
      </c>
      <c r="N10" s="10">
        <v>83783942</v>
      </c>
      <c r="O10" s="25">
        <v>3.2000000000000002E-3</v>
      </c>
      <c r="P10" s="15">
        <v>240</v>
      </c>
      <c r="Q10" s="10">
        <v>348560</v>
      </c>
      <c r="R10" s="15">
        <v>46</v>
      </c>
      <c r="S10" s="75">
        <v>0.76</v>
      </c>
    </row>
    <row r="11" spans="3:19" x14ac:dyDescent="0.25">
      <c r="C11" s="151" t="s">
        <v>199</v>
      </c>
      <c r="D11" s="10">
        <v>24811</v>
      </c>
      <c r="E11" s="10">
        <v>1762</v>
      </c>
      <c r="F11" s="10">
        <v>1934</v>
      </c>
      <c r="G11" s="10">
        <v>122</v>
      </c>
      <c r="H11" s="10">
        <v>8913</v>
      </c>
      <c r="I11" s="10">
        <v>13964</v>
      </c>
      <c r="J11" s="10"/>
      <c r="K11" s="15">
        <v>295</v>
      </c>
      <c r="L11" s="25">
        <v>7.79492966829229E-2</v>
      </c>
      <c r="M11" s="6">
        <v>23</v>
      </c>
      <c r="N11" s="10">
        <v>83992949</v>
      </c>
      <c r="O11" s="25">
        <v>1.2999999999999999E-2</v>
      </c>
      <c r="P11" s="15">
        <v>52</v>
      </c>
      <c r="Q11" s="10">
        <v>1628550</v>
      </c>
      <c r="R11" s="15">
        <v>32</v>
      </c>
      <c r="S11" s="75">
        <v>0.76</v>
      </c>
    </row>
    <row r="12" spans="3:19" x14ac:dyDescent="0.25">
      <c r="C12" s="151" t="s">
        <v>200</v>
      </c>
      <c r="D12" s="10">
        <v>22304</v>
      </c>
      <c r="E12" s="10">
        <v>2448</v>
      </c>
      <c r="F12" s="10">
        <v>1100</v>
      </c>
      <c r="G12" s="10">
        <v>240</v>
      </c>
      <c r="H12" s="10">
        <v>3281</v>
      </c>
      <c r="I12" s="10">
        <v>17923</v>
      </c>
      <c r="J12" s="10">
        <v>2516</v>
      </c>
      <c r="K12" s="15">
        <v>342</v>
      </c>
      <c r="L12" s="25">
        <v>4.9318507890961261E-2</v>
      </c>
      <c r="M12" s="6">
        <v>17</v>
      </c>
      <c r="N12" s="10">
        <v>65273511</v>
      </c>
      <c r="O12" s="25">
        <v>2.2000000000000001E-3</v>
      </c>
      <c r="P12" s="15">
        <v>119</v>
      </c>
      <c r="Q12" s="10">
        <v>547557</v>
      </c>
      <c r="R12" s="15">
        <v>42</v>
      </c>
      <c r="S12" s="75">
        <v>0.82</v>
      </c>
    </row>
    <row r="13" spans="3:19" x14ac:dyDescent="0.25">
      <c r="C13" s="151" t="s">
        <v>201</v>
      </c>
      <c r="D13" s="10">
        <v>9877</v>
      </c>
      <c r="E13" s="10">
        <v>1082</v>
      </c>
      <c r="F13" s="10">
        <v>122</v>
      </c>
      <c r="G13" s="10">
        <v>2</v>
      </c>
      <c r="H13" s="10">
        <v>131</v>
      </c>
      <c r="I13" s="10">
        <v>9624</v>
      </c>
      <c r="J13" s="10">
        <v>141</v>
      </c>
      <c r="K13" s="15">
        <v>1141</v>
      </c>
      <c r="L13" s="25">
        <v>1.2351928723296548E-2</v>
      </c>
      <c r="M13" s="6">
        <v>14</v>
      </c>
      <c r="N13" s="10">
        <v>8654622</v>
      </c>
      <c r="O13" s="25">
        <v>7.4000000000000003E-3</v>
      </c>
      <c r="P13" s="15">
        <v>219</v>
      </c>
      <c r="Q13" s="10">
        <v>39516</v>
      </c>
      <c r="R13" s="15">
        <v>43</v>
      </c>
      <c r="S13" s="75">
        <v>0.74</v>
      </c>
    </row>
    <row r="14" spans="3:19" x14ac:dyDescent="0.25">
      <c r="C14" s="151" t="s">
        <v>202</v>
      </c>
      <c r="D14" s="10">
        <v>9037</v>
      </c>
      <c r="E14" s="10">
        <v>76</v>
      </c>
      <c r="F14" s="10">
        <v>120</v>
      </c>
      <c r="G14" s="10">
        <v>9</v>
      </c>
      <c r="H14" s="10">
        <v>3507</v>
      </c>
      <c r="I14" s="10">
        <v>5410</v>
      </c>
      <c r="J14" s="10">
        <v>59</v>
      </c>
      <c r="K14" s="15">
        <v>176</v>
      </c>
      <c r="L14" s="25">
        <v>1.3278742945667809E-2</v>
      </c>
      <c r="M14" s="6">
        <v>2</v>
      </c>
      <c r="N14" s="10">
        <v>51269185</v>
      </c>
      <c r="O14" s="25">
        <v>8.9999999999999998E-4</v>
      </c>
      <c r="P14" s="15">
        <v>527</v>
      </c>
      <c r="Q14" s="10">
        <v>97230</v>
      </c>
      <c r="R14" s="15">
        <v>44</v>
      </c>
      <c r="S14" s="75">
        <v>0.82</v>
      </c>
    </row>
    <row r="15" spans="3:19" x14ac:dyDescent="0.25">
      <c r="C15" s="151" t="s">
        <v>203</v>
      </c>
      <c r="D15" s="10">
        <v>8077</v>
      </c>
      <c r="E15" s="10">
        <v>1427</v>
      </c>
      <c r="F15" s="10">
        <v>422</v>
      </c>
      <c r="G15" s="10">
        <v>87</v>
      </c>
      <c r="H15" s="10">
        <v>135</v>
      </c>
      <c r="I15" s="10">
        <v>7520</v>
      </c>
      <c r="J15" s="10">
        <v>20</v>
      </c>
      <c r="K15" s="15">
        <v>119</v>
      </c>
      <c r="L15" s="25">
        <v>5.2247121455986131E-2</v>
      </c>
      <c r="M15" s="6">
        <v>6</v>
      </c>
      <c r="N15" s="10">
        <v>67886011</v>
      </c>
      <c r="O15" s="25">
        <v>5.3E-3</v>
      </c>
      <c r="P15" s="15">
        <v>281</v>
      </c>
      <c r="Q15" s="10">
        <v>241930</v>
      </c>
      <c r="R15" s="15">
        <v>40</v>
      </c>
      <c r="S15" s="75">
        <v>0.83</v>
      </c>
    </row>
    <row r="16" spans="3:19" x14ac:dyDescent="0.25">
      <c r="C16" s="151" t="s">
        <v>204</v>
      </c>
      <c r="D16" s="10">
        <v>5560</v>
      </c>
      <c r="E16" s="10">
        <v>811</v>
      </c>
      <c r="F16" s="10">
        <v>276</v>
      </c>
      <c r="G16" s="10">
        <v>63</v>
      </c>
      <c r="H16" s="10">
        <v>2</v>
      </c>
      <c r="I16" s="10">
        <v>5282</v>
      </c>
      <c r="J16" s="10">
        <v>435</v>
      </c>
      <c r="K16" s="15">
        <v>324</v>
      </c>
      <c r="L16" s="25">
        <v>4.9640287769784172E-2</v>
      </c>
      <c r="M16" s="6">
        <v>16</v>
      </c>
      <c r="N16" s="10">
        <v>17134872</v>
      </c>
      <c r="O16" s="25">
        <v>2.2000000000000001E-3</v>
      </c>
      <c r="P16" s="15">
        <v>508</v>
      </c>
      <c r="Q16" s="10">
        <v>33720</v>
      </c>
      <c r="R16" s="15">
        <v>43</v>
      </c>
      <c r="S16" s="75">
        <v>0.92</v>
      </c>
    </row>
    <row r="17" spans="3:19" x14ac:dyDescent="0.25">
      <c r="C17" s="151" t="s">
        <v>205</v>
      </c>
      <c r="D17" s="10">
        <v>5283</v>
      </c>
      <c r="E17" s="10">
        <v>809</v>
      </c>
      <c r="F17" s="10">
        <v>28</v>
      </c>
      <c r="G17" s="10">
        <v>7</v>
      </c>
      <c r="H17" s="10">
        <v>9</v>
      </c>
      <c r="I17" s="10">
        <v>5246</v>
      </c>
      <c r="J17" s="10">
        <v>22</v>
      </c>
      <c r="K17" s="15">
        <v>587</v>
      </c>
      <c r="L17" s="25">
        <v>5.3000189286390312E-3</v>
      </c>
      <c r="M17" s="6">
        <v>3</v>
      </c>
      <c r="N17" s="10">
        <v>9006398</v>
      </c>
      <c r="O17" s="25">
        <v>5.7000000000000002E-3</v>
      </c>
      <c r="P17" s="15">
        <v>109</v>
      </c>
      <c r="Q17" s="10">
        <v>82409</v>
      </c>
      <c r="R17" s="15">
        <v>43</v>
      </c>
      <c r="S17" s="75">
        <v>0.56999999999999995</v>
      </c>
    </row>
    <row r="18" spans="3:19" x14ac:dyDescent="0.25">
      <c r="C18" s="151" t="s">
        <v>206</v>
      </c>
      <c r="D18" s="10">
        <v>4269</v>
      </c>
      <c r="E18" s="10">
        <v>526</v>
      </c>
      <c r="F18" s="10">
        <v>122</v>
      </c>
      <c r="G18" s="10">
        <v>34</v>
      </c>
      <c r="H18" s="10">
        <v>461</v>
      </c>
      <c r="I18" s="10">
        <v>3686</v>
      </c>
      <c r="J18" s="10">
        <v>381</v>
      </c>
      <c r="K18" s="15">
        <v>368</v>
      </c>
      <c r="L18" s="25">
        <v>2.8578121339892248E-2</v>
      </c>
      <c r="M18" s="6">
        <v>11</v>
      </c>
      <c r="N18" s="10">
        <v>11589623</v>
      </c>
      <c r="O18" s="25">
        <v>4.4000000000000003E-3</v>
      </c>
      <c r="P18" s="15">
        <v>383</v>
      </c>
      <c r="Q18" s="10">
        <v>30280</v>
      </c>
      <c r="R18" s="15">
        <v>42</v>
      </c>
      <c r="S18" s="75">
        <v>0.98</v>
      </c>
    </row>
    <row r="19" spans="3:19" x14ac:dyDescent="0.25">
      <c r="C19" s="151" t="s">
        <v>207</v>
      </c>
      <c r="D19" s="10">
        <v>2779</v>
      </c>
      <c r="E19" s="10">
        <v>154</v>
      </c>
      <c r="F19" s="10">
        <v>12</v>
      </c>
      <c r="G19" s="10">
        <v>2</v>
      </c>
      <c r="H19" s="10">
        <v>6</v>
      </c>
      <c r="I19" s="10">
        <v>2761</v>
      </c>
      <c r="J19" s="10">
        <v>44</v>
      </c>
      <c r="K19" s="15">
        <v>513</v>
      </c>
      <c r="L19" s="25">
        <v>4.3181000359841671E-3</v>
      </c>
      <c r="M19" s="6">
        <v>2</v>
      </c>
      <c r="N19" s="10">
        <v>5421241</v>
      </c>
      <c r="O19" s="25">
        <v>7.9000000000000008E-3</v>
      </c>
      <c r="P19" s="15">
        <v>15</v>
      </c>
      <c r="Q19" s="10">
        <v>365268</v>
      </c>
      <c r="R19" s="15">
        <v>40</v>
      </c>
      <c r="S19" s="75">
        <v>0.83</v>
      </c>
    </row>
    <row r="20" spans="3:19" x14ac:dyDescent="0.25">
      <c r="C20" s="151" t="s">
        <v>208</v>
      </c>
      <c r="D20" s="10">
        <v>2590</v>
      </c>
      <c r="E20" s="10">
        <v>499</v>
      </c>
      <c r="F20" s="10">
        <v>25</v>
      </c>
      <c r="G20" s="10">
        <v>1</v>
      </c>
      <c r="H20" s="10">
        <v>112</v>
      </c>
      <c r="I20" s="10">
        <v>2453</v>
      </c>
      <c r="J20" s="10">
        <v>1</v>
      </c>
      <c r="K20" s="15">
        <v>69</v>
      </c>
      <c r="L20" s="25">
        <v>9.6525096525096523E-3</v>
      </c>
      <c r="M20" s="6">
        <v>0.7</v>
      </c>
      <c r="N20" s="10">
        <v>37742154</v>
      </c>
      <c r="O20" s="25">
        <v>8.8999999999999999E-3</v>
      </c>
      <c r="P20" s="15">
        <v>4</v>
      </c>
      <c r="Q20" s="10">
        <v>9093510</v>
      </c>
      <c r="R20" s="15">
        <v>41</v>
      </c>
      <c r="S20" s="75">
        <v>0.81</v>
      </c>
    </row>
    <row r="21" spans="3:19" x14ac:dyDescent="0.25">
      <c r="C21" s="151" t="s">
        <v>209</v>
      </c>
      <c r="D21" s="10">
        <v>2362</v>
      </c>
      <c r="E21" s="10">
        <v>302</v>
      </c>
      <c r="F21" s="10">
        <v>33</v>
      </c>
      <c r="G21" s="10">
        <v>10</v>
      </c>
      <c r="H21" s="10">
        <v>22</v>
      </c>
      <c r="I21" s="10">
        <v>2307</v>
      </c>
      <c r="J21" s="10">
        <v>48</v>
      </c>
      <c r="K21" s="15">
        <v>232</v>
      </c>
      <c r="L21" s="25">
        <v>1.397121083827265E-2</v>
      </c>
      <c r="M21" s="6">
        <v>3</v>
      </c>
      <c r="N21" s="10">
        <v>10196709</v>
      </c>
      <c r="O21" s="25">
        <v>-2.8999999999999998E-3</v>
      </c>
      <c r="P21" s="15">
        <v>111</v>
      </c>
      <c r="Q21" s="10">
        <v>91590</v>
      </c>
      <c r="R21" s="15">
        <v>46</v>
      </c>
      <c r="S21" s="75">
        <v>0.66</v>
      </c>
    </row>
    <row r="22" spans="3:19" x14ac:dyDescent="0.25">
      <c r="C22" s="151" t="s">
        <v>210</v>
      </c>
      <c r="D22" s="10">
        <v>2286</v>
      </c>
      <c r="E22" s="10">
        <v>240</v>
      </c>
      <c r="F22" s="10">
        <v>36</v>
      </c>
      <c r="G22" s="10">
        <v>9</v>
      </c>
      <c r="H22" s="10">
        <v>16</v>
      </c>
      <c r="I22" s="10">
        <v>2234</v>
      </c>
      <c r="J22" s="10">
        <v>136</v>
      </c>
      <c r="K22" s="15">
        <v>226</v>
      </c>
      <c r="L22" s="25">
        <v>1.5748031496062992E-2</v>
      </c>
      <c r="M22" s="6">
        <v>4</v>
      </c>
      <c r="N22" s="10">
        <v>10099265</v>
      </c>
      <c r="O22" s="25">
        <v>6.3E-3</v>
      </c>
      <c r="P22" s="15">
        <v>25</v>
      </c>
      <c r="Q22" s="10">
        <v>410340</v>
      </c>
      <c r="R22" s="15">
        <v>41</v>
      </c>
      <c r="S22" s="75">
        <v>0.88</v>
      </c>
    </row>
    <row r="23" spans="3:19" x14ac:dyDescent="0.25">
      <c r="C23" s="151" t="s">
        <v>211</v>
      </c>
      <c r="D23" s="10">
        <v>2144</v>
      </c>
      <c r="E23" s="10">
        <v>257</v>
      </c>
      <c r="F23" s="10">
        <v>8</v>
      </c>
      <c r="G23" s="10">
        <v>1</v>
      </c>
      <c r="H23" s="10">
        <v>118</v>
      </c>
      <c r="I23" s="10">
        <v>2018</v>
      </c>
      <c r="J23" s="10">
        <v>11</v>
      </c>
      <c r="K23" s="15">
        <v>84</v>
      </c>
      <c r="L23" s="25">
        <v>3.7313432835820895E-3</v>
      </c>
      <c r="M23" s="6">
        <v>0.3</v>
      </c>
      <c r="N23" s="10">
        <v>25499884</v>
      </c>
      <c r="O23" s="25">
        <v>1.18E-2</v>
      </c>
      <c r="P23" s="15">
        <v>3</v>
      </c>
      <c r="Q23" s="10">
        <v>7682300</v>
      </c>
      <c r="R23" s="15">
        <v>38</v>
      </c>
      <c r="S23" s="75">
        <v>0.86</v>
      </c>
    </row>
    <row r="24" spans="3:19" x14ac:dyDescent="0.25">
      <c r="C24" s="151" t="s">
        <v>212</v>
      </c>
      <c r="D24" s="10">
        <v>2100</v>
      </c>
      <c r="E24" s="10">
        <v>176</v>
      </c>
      <c r="F24" s="10">
        <v>46</v>
      </c>
      <c r="G24" s="10">
        <v>12</v>
      </c>
      <c r="H24" s="10">
        <v>2</v>
      </c>
      <c r="I24" s="10">
        <v>2052</v>
      </c>
      <c r="J24" s="10">
        <v>18</v>
      </c>
      <c r="K24" s="15">
        <v>10</v>
      </c>
      <c r="L24" s="25">
        <v>2.1904761904761906E-2</v>
      </c>
      <c r="M24" s="6">
        <v>0.2</v>
      </c>
      <c r="N24" s="10">
        <v>212559417</v>
      </c>
      <c r="O24" s="25">
        <v>7.1999999999999998E-3</v>
      </c>
      <c r="P24" s="15">
        <v>25</v>
      </c>
      <c r="Q24" s="10">
        <v>8358140</v>
      </c>
      <c r="R24" s="15">
        <v>33</v>
      </c>
      <c r="S24" s="75">
        <v>0.88</v>
      </c>
    </row>
    <row r="25" spans="3:19" x14ac:dyDescent="0.25">
      <c r="C25" s="151" t="s">
        <v>213</v>
      </c>
      <c r="D25" s="10">
        <v>1930</v>
      </c>
      <c r="E25" s="10">
        <v>488</v>
      </c>
      <c r="F25" s="10">
        <v>3</v>
      </c>
      <c r="G25" s="10">
        <v>2</v>
      </c>
      <c r="H25" s="10">
        <v>53</v>
      </c>
      <c r="I25" s="10">
        <v>1874</v>
      </c>
      <c r="J25" s="10">
        <v>34</v>
      </c>
      <c r="K25" s="15">
        <v>223</v>
      </c>
      <c r="L25" s="25">
        <v>1.5544041450777201E-3</v>
      </c>
      <c r="M25" s="6">
        <v>0.3</v>
      </c>
      <c r="N25" s="10">
        <v>8655535</v>
      </c>
      <c r="O25" s="25">
        <v>1.6E-2</v>
      </c>
      <c r="P25" s="15">
        <v>400</v>
      </c>
      <c r="Q25" s="10">
        <v>21640</v>
      </c>
      <c r="R25" s="15">
        <v>30</v>
      </c>
      <c r="S25" s="75">
        <v>0.93</v>
      </c>
    </row>
    <row r="26" spans="3:19" x14ac:dyDescent="0.25">
      <c r="C26" s="151" t="s">
        <v>214</v>
      </c>
      <c r="D26" s="10">
        <v>1872</v>
      </c>
      <c r="E26" s="10">
        <v>343</v>
      </c>
      <c r="F26" s="10">
        <v>44</v>
      </c>
      <c r="G26" s="10">
        <v>7</v>
      </c>
      <c r="H26" s="10"/>
      <c r="I26" s="10">
        <v>1828</v>
      </c>
      <c r="J26" s="10"/>
      <c r="K26" s="15">
        <v>22</v>
      </c>
      <c r="L26" s="25">
        <v>2.3504273504273504E-2</v>
      </c>
      <c r="M26" s="6">
        <v>0.5</v>
      </c>
      <c r="N26" s="10">
        <v>84339067</v>
      </c>
      <c r="O26" s="25">
        <v>1.09E-2</v>
      </c>
      <c r="P26" s="15">
        <v>110</v>
      </c>
      <c r="Q26" s="10">
        <v>769630</v>
      </c>
      <c r="R26" s="15">
        <v>32</v>
      </c>
      <c r="S26" s="75">
        <v>0.76</v>
      </c>
    </row>
    <row r="27" spans="3:19" x14ac:dyDescent="0.25">
      <c r="C27" s="151" t="s">
        <v>215</v>
      </c>
      <c r="D27" s="10">
        <v>1624</v>
      </c>
      <c r="E27" s="10">
        <v>106</v>
      </c>
      <c r="F27" s="10">
        <v>16</v>
      </c>
      <c r="G27" s="10">
        <v>2</v>
      </c>
      <c r="H27" s="10">
        <v>183</v>
      </c>
      <c r="I27" s="10">
        <v>1425</v>
      </c>
      <c r="J27" s="10">
        <v>64</v>
      </c>
      <c r="K27" s="15">
        <v>50</v>
      </c>
      <c r="L27" s="25">
        <v>9.852216748768473E-3</v>
      </c>
      <c r="M27" s="6">
        <v>0.5</v>
      </c>
      <c r="N27" s="10">
        <v>32365999</v>
      </c>
      <c r="O27" s="25">
        <v>1.2999999999999999E-2</v>
      </c>
      <c r="P27" s="15">
        <v>99</v>
      </c>
      <c r="Q27" s="10">
        <v>328550</v>
      </c>
      <c r="R27" s="15">
        <v>30</v>
      </c>
      <c r="S27" s="75">
        <v>0.78</v>
      </c>
    </row>
    <row r="28" spans="3:19" x14ac:dyDescent="0.25">
      <c r="C28" s="151" t="s">
        <v>216</v>
      </c>
      <c r="D28" s="10">
        <v>1591</v>
      </c>
      <c r="E28" s="10">
        <v>131</v>
      </c>
      <c r="F28" s="10">
        <v>32</v>
      </c>
      <c r="G28" s="10">
        <v>8</v>
      </c>
      <c r="H28" s="10">
        <v>1</v>
      </c>
      <c r="I28" s="10">
        <v>1558</v>
      </c>
      <c r="J28" s="10">
        <v>69</v>
      </c>
      <c r="K28" s="15">
        <v>275</v>
      </c>
      <c r="L28" s="25">
        <v>2.011313639220616E-2</v>
      </c>
      <c r="M28" s="6">
        <v>6</v>
      </c>
      <c r="N28" s="10">
        <v>5792202</v>
      </c>
      <c r="O28" s="25">
        <v>3.5000000000000001E-3</v>
      </c>
      <c r="P28" s="15">
        <v>137</v>
      </c>
      <c r="Q28" s="10">
        <v>42430</v>
      </c>
      <c r="R28" s="15">
        <v>42</v>
      </c>
      <c r="S28" s="75">
        <v>0.88</v>
      </c>
    </row>
    <row r="29" spans="3:19" x14ac:dyDescent="0.25">
      <c r="C29" s="151" t="s">
        <v>217</v>
      </c>
      <c r="D29" s="10">
        <v>1329</v>
      </c>
      <c r="E29" s="10">
        <v>204</v>
      </c>
      <c r="F29" s="10">
        <v>7</v>
      </c>
      <c r="G29" s="10">
        <v>1</v>
      </c>
      <c r="H29" s="10">
        <v>5</v>
      </c>
      <c r="I29" s="10">
        <v>1317</v>
      </c>
      <c r="J29" s="10">
        <v>29</v>
      </c>
      <c r="K29" s="15">
        <v>269</v>
      </c>
      <c r="L29" s="25">
        <v>5.2671181339352894E-3</v>
      </c>
      <c r="M29" s="6">
        <v>1</v>
      </c>
      <c r="N29" s="10">
        <v>4937786</v>
      </c>
      <c r="O29" s="25">
        <v>1.1299999999999999E-2</v>
      </c>
      <c r="P29" s="15">
        <v>72</v>
      </c>
      <c r="Q29" s="10">
        <v>68890</v>
      </c>
      <c r="R29" s="15">
        <v>38</v>
      </c>
      <c r="S29" s="75">
        <v>0.63</v>
      </c>
    </row>
    <row r="30" spans="3:19" x14ac:dyDescent="0.25">
      <c r="C30" s="151" t="s">
        <v>218</v>
      </c>
      <c r="D30" s="10">
        <v>1193</v>
      </c>
      <c r="E30" s="10">
        <v>65</v>
      </c>
      <c r="F30" s="10">
        <v>43</v>
      </c>
      <c r="G30" s="10">
        <v>1</v>
      </c>
      <c r="H30" s="10">
        <v>285</v>
      </c>
      <c r="I30" s="10">
        <v>865</v>
      </c>
      <c r="J30" s="10">
        <v>54</v>
      </c>
      <c r="K30" s="15">
        <v>9</v>
      </c>
      <c r="L30" s="25">
        <v>3.6043587594300083E-2</v>
      </c>
      <c r="M30" s="6">
        <v>0.3</v>
      </c>
      <c r="N30" s="10">
        <v>126476461</v>
      </c>
      <c r="O30" s="25">
        <v>-3.0000000000000001E-3</v>
      </c>
      <c r="P30" s="15">
        <v>347</v>
      </c>
      <c r="Q30" s="10">
        <v>364555</v>
      </c>
      <c r="R30" s="15">
        <v>48</v>
      </c>
      <c r="S30" s="75">
        <v>0.92</v>
      </c>
    </row>
    <row r="31" spans="3:19" x14ac:dyDescent="0.25">
      <c r="C31" s="151" t="s">
        <v>219</v>
      </c>
      <c r="D31" s="10">
        <v>1099</v>
      </c>
      <c r="E31" s="10">
        <v>224</v>
      </c>
      <c r="F31" s="10">
        <v>8</v>
      </c>
      <c r="G31" s="10"/>
      <c r="H31" s="10">
        <v>6</v>
      </c>
      <c r="I31" s="10">
        <v>1085</v>
      </c>
      <c r="J31" s="10">
        <v>3</v>
      </c>
      <c r="K31" s="15">
        <v>1756</v>
      </c>
      <c r="L31" s="25">
        <v>7.2793448589626936E-3</v>
      </c>
      <c r="M31" s="6">
        <v>13</v>
      </c>
      <c r="N31" s="10">
        <v>625978</v>
      </c>
      <c r="O31" s="25">
        <v>1.66E-2</v>
      </c>
      <c r="P31" s="15">
        <v>242</v>
      </c>
      <c r="Q31" s="10">
        <v>2590</v>
      </c>
      <c r="R31" s="15">
        <v>40</v>
      </c>
      <c r="S31" s="75">
        <v>0.88</v>
      </c>
    </row>
    <row r="32" spans="3:19" x14ac:dyDescent="0.25">
      <c r="C32" s="151" t="s">
        <v>220</v>
      </c>
      <c r="D32" s="10">
        <v>1049</v>
      </c>
      <c r="E32" s="10">
        <v>68</v>
      </c>
      <c r="F32" s="10">
        <v>27</v>
      </c>
      <c r="G32" s="10">
        <v>9</v>
      </c>
      <c r="H32" s="10">
        <v>3</v>
      </c>
      <c r="I32" s="10">
        <v>1019</v>
      </c>
      <c r="J32" s="10">
        <v>2</v>
      </c>
      <c r="K32" s="15">
        <v>59</v>
      </c>
      <c r="L32" s="25">
        <v>2.5738798856053385E-2</v>
      </c>
      <c r="M32" s="6">
        <v>2</v>
      </c>
      <c r="N32" s="10">
        <v>17643054</v>
      </c>
      <c r="O32" s="25">
        <v>1.55E-2</v>
      </c>
      <c r="P32" s="15">
        <v>71</v>
      </c>
      <c r="Q32" s="10">
        <v>248360</v>
      </c>
      <c r="R32" s="15">
        <v>28</v>
      </c>
      <c r="S32" s="75">
        <v>0.63</v>
      </c>
    </row>
    <row r="33" spans="3:19" x14ac:dyDescent="0.25">
      <c r="C33" s="151" t="s">
        <v>221</v>
      </c>
      <c r="D33" s="10">
        <v>972</v>
      </c>
      <c r="E33" s="10">
        <v>97</v>
      </c>
      <c r="F33" s="10">
        <v>7</v>
      </c>
      <c r="G33" s="10">
        <v>1</v>
      </c>
      <c r="H33" s="10">
        <v>18</v>
      </c>
      <c r="I33" s="10">
        <v>947</v>
      </c>
      <c r="J33" s="10">
        <v>5</v>
      </c>
      <c r="K33" s="15">
        <v>4</v>
      </c>
      <c r="L33" s="25">
        <v>7.2016460905349796E-3</v>
      </c>
      <c r="M33" s="6">
        <v>0.03</v>
      </c>
      <c r="N33" s="10">
        <v>220892340</v>
      </c>
      <c r="O33" s="25">
        <v>0.02</v>
      </c>
      <c r="P33" s="15">
        <v>287</v>
      </c>
      <c r="Q33" s="10">
        <v>770880</v>
      </c>
      <c r="R33" s="15">
        <v>23</v>
      </c>
      <c r="S33" s="75">
        <v>0.35</v>
      </c>
    </row>
    <row r="34" spans="3:19" x14ac:dyDescent="0.25">
      <c r="C34" s="151" t="s">
        <v>222</v>
      </c>
      <c r="D34" s="10">
        <v>922</v>
      </c>
      <c r="E34" s="10">
        <v>176</v>
      </c>
      <c r="F34" s="10">
        <v>2</v>
      </c>
      <c r="G34" s="10"/>
      <c r="H34" s="10">
        <v>17</v>
      </c>
      <c r="I34" s="10">
        <v>903</v>
      </c>
      <c r="J34" s="10">
        <v>7</v>
      </c>
      <c r="K34" s="15">
        <v>48</v>
      </c>
      <c r="L34" s="25">
        <v>2.1691973969631237E-3</v>
      </c>
      <c r="M34" s="6">
        <v>0.1</v>
      </c>
      <c r="N34" s="10">
        <v>19116201</v>
      </c>
      <c r="O34" s="25">
        <v>8.6999999999999994E-3</v>
      </c>
      <c r="P34" s="15">
        <v>26</v>
      </c>
      <c r="Q34" s="10">
        <v>743532</v>
      </c>
      <c r="R34" s="15">
        <v>35</v>
      </c>
      <c r="S34" s="75">
        <v>0.85</v>
      </c>
    </row>
    <row r="35" spans="3:19" x14ac:dyDescent="0.25">
      <c r="C35" s="151" t="s">
        <v>223</v>
      </c>
      <c r="D35" s="10">
        <v>901</v>
      </c>
      <c r="E35" s="10">
        <v>152</v>
      </c>
      <c r="F35" s="10">
        <v>10</v>
      </c>
      <c r="G35" s="10">
        <v>2</v>
      </c>
      <c r="H35" s="10">
        <v>1</v>
      </c>
      <c r="I35" s="10">
        <v>890</v>
      </c>
      <c r="J35" s="10">
        <v>3</v>
      </c>
      <c r="K35" s="15">
        <v>24</v>
      </c>
      <c r="L35" s="25">
        <v>1.1098779134295227E-2</v>
      </c>
      <c r="M35" s="6">
        <v>0.3</v>
      </c>
      <c r="N35" s="10">
        <v>37846611</v>
      </c>
      <c r="O35" s="25">
        <v>-1.1000000000000001E-3</v>
      </c>
      <c r="P35" s="15">
        <v>124</v>
      </c>
      <c r="Q35" s="10">
        <v>306230</v>
      </c>
      <c r="R35" s="15">
        <v>42</v>
      </c>
      <c r="S35" s="75">
        <v>0.6</v>
      </c>
    </row>
    <row r="36" spans="3:19" x14ac:dyDescent="0.25">
      <c r="C36" s="151" t="s">
        <v>224</v>
      </c>
      <c r="D36" s="10">
        <v>827</v>
      </c>
      <c r="E36" s="10">
        <v>106</v>
      </c>
      <c r="F36" s="10">
        <v>4</v>
      </c>
      <c r="G36" s="10">
        <v>3</v>
      </c>
      <c r="H36" s="10">
        <v>52</v>
      </c>
      <c r="I36" s="10">
        <v>771</v>
      </c>
      <c r="J36" s="10">
        <v>7</v>
      </c>
      <c r="K36" s="15">
        <v>12</v>
      </c>
      <c r="L36" s="25">
        <v>4.8367593712212815E-3</v>
      </c>
      <c r="M36" s="6">
        <v>0.06</v>
      </c>
      <c r="N36" s="10">
        <v>69799978</v>
      </c>
      <c r="O36" s="25">
        <v>2.5000000000000001E-3</v>
      </c>
      <c r="P36" s="15">
        <v>137</v>
      </c>
      <c r="Q36" s="10">
        <v>510890</v>
      </c>
      <c r="R36" s="15">
        <v>40</v>
      </c>
      <c r="S36" s="75">
        <v>0.51</v>
      </c>
    </row>
    <row r="37" spans="3:19" x14ac:dyDescent="0.25">
      <c r="C37" s="151" t="s">
        <v>225</v>
      </c>
      <c r="D37" s="10">
        <v>792</v>
      </c>
      <c r="E37" s="10">
        <v>92</v>
      </c>
      <c r="F37" s="10">
        <v>1</v>
      </c>
      <c r="G37" s="10"/>
      <c r="H37" s="10">
        <v>10</v>
      </c>
      <c r="I37" s="10">
        <v>781</v>
      </c>
      <c r="J37" s="10">
        <v>11</v>
      </c>
      <c r="K37" s="15">
        <v>143</v>
      </c>
      <c r="L37" s="25">
        <v>1.2626262626262627E-3</v>
      </c>
      <c r="M37" s="6">
        <v>0.2</v>
      </c>
      <c r="N37" s="10">
        <v>5540720</v>
      </c>
      <c r="O37" s="25">
        <v>1.5E-3</v>
      </c>
      <c r="P37" s="15">
        <v>18</v>
      </c>
      <c r="Q37" s="10">
        <v>303890</v>
      </c>
      <c r="R37" s="15">
        <v>43</v>
      </c>
      <c r="S37" s="75">
        <v>0.86</v>
      </c>
    </row>
    <row r="38" spans="3:19" x14ac:dyDescent="0.25">
      <c r="C38" s="151" t="s">
        <v>226</v>
      </c>
      <c r="D38" s="10">
        <v>767</v>
      </c>
      <c r="E38" s="10">
        <v>205</v>
      </c>
      <c r="F38" s="10">
        <v>1</v>
      </c>
      <c r="G38" s="10">
        <v>1</v>
      </c>
      <c r="H38" s="10">
        <v>28</v>
      </c>
      <c r="I38" s="10">
        <v>738</v>
      </c>
      <c r="J38" s="10"/>
      <c r="K38" s="15">
        <v>22</v>
      </c>
      <c r="L38" s="25">
        <v>1.3037809647979139E-3</v>
      </c>
      <c r="M38" s="6">
        <v>0.03</v>
      </c>
      <c r="N38" s="10">
        <v>34813871</v>
      </c>
      <c r="O38" s="25">
        <v>1.5900000000000001E-2</v>
      </c>
      <c r="P38" s="15">
        <v>16</v>
      </c>
      <c r="Q38" s="10">
        <v>2149690</v>
      </c>
      <c r="R38" s="15">
        <v>32</v>
      </c>
      <c r="S38" s="75">
        <v>0.84</v>
      </c>
    </row>
    <row r="39" spans="3:19" x14ac:dyDescent="0.25">
      <c r="C39" s="151" t="s">
        <v>227</v>
      </c>
      <c r="D39" s="10">
        <v>762</v>
      </c>
      <c r="E39" s="10">
        <v>186</v>
      </c>
      <c r="F39" s="10">
        <v>11</v>
      </c>
      <c r="G39" s="10">
        <v>4</v>
      </c>
      <c r="H39" s="10">
        <v>79</v>
      </c>
      <c r="I39" s="10">
        <v>672</v>
      </c>
      <c r="J39" s="10">
        <v>15</v>
      </c>
      <c r="K39" s="15">
        <v>40</v>
      </c>
      <c r="L39" s="25">
        <v>1.4435695538057743E-2</v>
      </c>
      <c r="M39" s="6">
        <v>0.6</v>
      </c>
      <c r="N39" s="10">
        <v>19237691</v>
      </c>
      <c r="O39" s="25">
        <v>-6.6E-3</v>
      </c>
      <c r="P39" s="15">
        <v>84</v>
      </c>
      <c r="Q39" s="10">
        <v>230170</v>
      </c>
      <c r="R39" s="15">
        <v>43</v>
      </c>
      <c r="S39" s="75">
        <v>0.55000000000000004</v>
      </c>
    </row>
    <row r="40" spans="3:19" x14ac:dyDescent="0.25">
      <c r="C40" s="151" t="s">
        <v>228</v>
      </c>
      <c r="D40" s="10">
        <v>743</v>
      </c>
      <c r="E40" s="10">
        <v>48</v>
      </c>
      <c r="F40" s="10">
        <v>20</v>
      </c>
      <c r="G40" s="10">
        <v>3</v>
      </c>
      <c r="H40" s="10">
        <v>29</v>
      </c>
      <c r="I40" s="10">
        <v>694</v>
      </c>
      <c r="J40" s="10">
        <v>35</v>
      </c>
      <c r="K40" s="15">
        <v>71</v>
      </c>
      <c r="L40" s="25">
        <v>2.6917900403768506E-2</v>
      </c>
      <c r="M40" s="6">
        <v>2</v>
      </c>
      <c r="N40" s="10">
        <v>10423054</v>
      </c>
      <c r="O40" s="25">
        <v>-4.7999999999999996E-3</v>
      </c>
      <c r="P40" s="15">
        <v>81</v>
      </c>
      <c r="Q40" s="10">
        <v>128900</v>
      </c>
      <c r="R40" s="15">
        <v>46</v>
      </c>
      <c r="S40" s="75">
        <v>0.85</v>
      </c>
    </row>
    <row r="41" spans="3:19" x14ac:dyDescent="0.25">
      <c r="C41" s="151" t="s">
        <v>229</v>
      </c>
      <c r="D41" s="10">
        <v>686</v>
      </c>
      <c r="E41" s="10">
        <v>107</v>
      </c>
      <c r="F41" s="10">
        <v>55</v>
      </c>
      <c r="G41" s="10">
        <v>6</v>
      </c>
      <c r="H41" s="10">
        <v>30</v>
      </c>
      <c r="I41" s="10">
        <v>601</v>
      </c>
      <c r="J41" s="10"/>
      <c r="K41" s="15">
        <v>3</v>
      </c>
      <c r="L41" s="25">
        <v>8.0174927113702624E-2</v>
      </c>
      <c r="M41" s="6">
        <v>0.2</v>
      </c>
      <c r="N41" s="10">
        <v>273523615</v>
      </c>
      <c r="O41" s="25">
        <v>1.0699999999999999E-2</v>
      </c>
      <c r="P41" s="15">
        <v>151</v>
      </c>
      <c r="Q41" s="10">
        <v>1811570</v>
      </c>
      <c r="R41" s="15">
        <v>30</v>
      </c>
      <c r="S41" s="75">
        <v>0.56000000000000005</v>
      </c>
    </row>
    <row r="42" spans="3:19" x14ac:dyDescent="0.25">
      <c r="C42" s="151" t="s">
        <v>230</v>
      </c>
      <c r="D42" s="10">
        <v>648</v>
      </c>
      <c r="E42" s="10">
        <v>60</v>
      </c>
      <c r="F42" s="10">
        <v>2</v>
      </c>
      <c r="G42" s="10">
        <v>1</v>
      </c>
      <c r="H42" s="10">
        <v>51</v>
      </c>
      <c r="I42" s="10">
        <v>595</v>
      </c>
      <c r="J42" s="10">
        <v>13</v>
      </c>
      <c r="K42" s="15">
        <v>1899</v>
      </c>
      <c r="L42" s="25">
        <v>3.0864197530864196E-3</v>
      </c>
      <c r="M42" s="6">
        <v>6</v>
      </c>
      <c r="N42" s="10">
        <v>341243</v>
      </c>
      <c r="O42" s="25">
        <v>6.4999999999999997E-3</v>
      </c>
      <c r="P42" s="15">
        <v>3</v>
      </c>
      <c r="Q42" s="10">
        <v>100250</v>
      </c>
      <c r="R42" s="15">
        <v>37</v>
      </c>
      <c r="S42" s="75">
        <v>0.94</v>
      </c>
    </row>
    <row r="43" spans="3:19" x14ac:dyDescent="0.25">
      <c r="C43" s="151" t="s">
        <v>231</v>
      </c>
      <c r="D43" s="10">
        <v>558</v>
      </c>
      <c r="E43" s="10">
        <v>49</v>
      </c>
      <c r="F43" s="10">
        <v>2</v>
      </c>
      <c r="G43" s="10"/>
      <c r="H43" s="10">
        <v>156</v>
      </c>
      <c r="I43" s="10">
        <v>400</v>
      </c>
      <c r="J43" s="10">
        <v>14</v>
      </c>
      <c r="K43" s="15">
        <v>95</v>
      </c>
      <c r="L43" s="25">
        <v>3.5842293906810036E-3</v>
      </c>
      <c r="M43" s="6">
        <v>0.3</v>
      </c>
      <c r="N43" s="10">
        <v>5850342</v>
      </c>
      <c r="O43" s="25">
        <v>7.9000000000000008E-3</v>
      </c>
      <c r="P43" s="10">
        <v>8358</v>
      </c>
      <c r="Q43" s="15">
        <v>700</v>
      </c>
      <c r="R43" s="15">
        <v>42</v>
      </c>
      <c r="S43" s="75">
        <v>0.99</v>
      </c>
    </row>
    <row r="44" spans="3:19" x14ac:dyDescent="0.25">
      <c r="C44" s="151" t="s">
        <v>232</v>
      </c>
      <c r="D44" s="10">
        <v>554</v>
      </c>
      <c r="E44" s="10">
        <v>152</v>
      </c>
      <c r="F44" s="10">
        <v>0</v>
      </c>
      <c r="G44" s="10"/>
      <c r="H44" s="10">
        <v>4</v>
      </c>
      <c r="I44" s="10">
        <v>550</v>
      </c>
      <c r="J44" s="10">
        <v>2</v>
      </c>
      <c r="K44" s="15">
        <v>9</v>
      </c>
      <c r="L44" s="25">
        <v>0</v>
      </c>
      <c r="M44" s="6"/>
      <c r="N44" s="10">
        <v>59308690</v>
      </c>
      <c r="O44" s="25">
        <v>1.2800000000000001E-2</v>
      </c>
      <c r="P44" s="15">
        <v>49</v>
      </c>
      <c r="Q44" s="10">
        <v>1213090</v>
      </c>
      <c r="R44" s="15">
        <v>28</v>
      </c>
      <c r="S44" s="75">
        <v>0.67</v>
      </c>
    </row>
    <row r="45" spans="3:19" x14ac:dyDescent="0.25">
      <c r="C45" s="151" t="s">
        <v>233</v>
      </c>
      <c r="D45" s="10">
        <v>552</v>
      </c>
      <c r="E45" s="10">
        <v>90</v>
      </c>
      <c r="F45" s="10">
        <v>35</v>
      </c>
      <c r="G45" s="10">
        <v>2</v>
      </c>
      <c r="H45" s="10">
        <v>20</v>
      </c>
      <c r="I45" s="10">
        <v>497</v>
      </c>
      <c r="J45" s="10">
        <v>1</v>
      </c>
      <c r="K45" s="15">
        <v>5</v>
      </c>
      <c r="L45" s="25">
        <v>6.3405797101449279E-2</v>
      </c>
      <c r="M45" s="6">
        <v>0.3</v>
      </c>
      <c r="N45" s="10">
        <v>109581078</v>
      </c>
      <c r="O45" s="25">
        <v>1.35E-2</v>
      </c>
      <c r="P45" s="15">
        <v>368</v>
      </c>
      <c r="Q45" s="10">
        <v>298170</v>
      </c>
      <c r="R45" s="15">
        <v>26</v>
      </c>
      <c r="S45" s="75">
        <v>0.47</v>
      </c>
    </row>
    <row r="46" spans="3:19" x14ac:dyDescent="0.25">
      <c r="C46" s="151" t="s">
        <v>234</v>
      </c>
      <c r="D46" s="10">
        <v>536</v>
      </c>
      <c r="E46" s="10">
        <v>37</v>
      </c>
      <c r="F46" s="10">
        <v>10</v>
      </c>
      <c r="G46" s="10"/>
      <c r="H46" s="10">
        <v>40</v>
      </c>
      <c r="I46" s="10">
        <v>486</v>
      </c>
      <c r="J46" s="10"/>
      <c r="K46" s="15">
        <v>0.4</v>
      </c>
      <c r="L46" s="25">
        <v>1.8656716417910446E-2</v>
      </c>
      <c r="M46" s="6">
        <v>0.01</v>
      </c>
      <c r="N46" s="10">
        <v>1380004385</v>
      </c>
      <c r="O46" s="25">
        <v>9.9000000000000008E-3</v>
      </c>
      <c r="P46" s="15">
        <v>464</v>
      </c>
      <c r="Q46" s="10">
        <v>2973190</v>
      </c>
      <c r="R46" s="15">
        <v>28</v>
      </c>
      <c r="S46" s="75">
        <v>0.35</v>
      </c>
    </row>
    <row r="47" spans="3:19" x14ac:dyDescent="0.25">
      <c r="C47" s="151" t="s">
        <v>235</v>
      </c>
      <c r="D47" s="10">
        <v>526</v>
      </c>
      <c r="E47" s="10">
        <v>25</v>
      </c>
      <c r="F47" s="10">
        <v>0</v>
      </c>
      <c r="G47" s="10"/>
      <c r="H47" s="10">
        <v>41</v>
      </c>
      <c r="I47" s="10">
        <v>485</v>
      </c>
      <c r="J47" s="10">
        <v>6</v>
      </c>
      <c r="K47" s="15">
        <v>183</v>
      </c>
      <c r="L47" s="25">
        <v>0</v>
      </c>
      <c r="M47" s="6"/>
      <c r="N47" s="10">
        <v>2881053</v>
      </c>
      <c r="O47" s="25">
        <v>1.7299999999999999E-2</v>
      </c>
      <c r="P47" s="15">
        <v>248</v>
      </c>
      <c r="Q47" s="10">
        <v>11610</v>
      </c>
      <c r="R47" s="15">
        <v>32</v>
      </c>
      <c r="S47" s="75">
        <v>0.96</v>
      </c>
    </row>
    <row r="48" spans="3:19" x14ac:dyDescent="0.25">
      <c r="C48" s="151" t="s">
        <v>236</v>
      </c>
      <c r="D48" s="10">
        <v>495</v>
      </c>
      <c r="E48" s="10">
        <v>57</v>
      </c>
      <c r="F48" s="10">
        <v>1</v>
      </c>
      <c r="G48" s="10"/>
      <c r="H48" s="10">
        <v>22</v>
      </c>
      <c r="I48" s="10">
        <v>472</v>
      </c>
      <c r="J48" s="10">
        <v>8</v>
      </c>
      <c r="K48" s="15">
        <v>3</v>
      </c>
      <c r="L48" s="25">
        <v>2.0202020202020202E-3</v>
      </c>
      <c r="M48" s="6">
        <v>0.01</v>
      </c>
      <c r="N48" s="10">
        <v>145934462</v>
      </c>
      <c r="O48" s="25">
        <v>4.0000000000000002E-4</v>
      </c>
      <c r="P48" s="15">
        <v>9</v>
      </c>
      <c r="Q48" s="10">
        <v>16376870</v>
      </c>
      <c r="R48" s="15">
        <v>40</v>
      </c>
      <c r="S48" s="75">
        <v>0.74</v>
      </c>
    </row>
    <row r="49" spans="3:19" x14ac:dyDescent="0.25">
      <c r="C49" s="151" t="s">
        <v>237</v>
      </c>
      <c r="D49" s="10">
        <v>480</v>
      </c>
      <c r="E49" s="10">
        <v>38</v>
      </c>
      <c r="F49" s="10">
        <v>4</v>
      </c>
      <c r="G49" s="10">
        <v>1</v>
      </c>
      <c r="H49" s="10">
        <v>3</v>
      </c>
      <c r="I49" s="10">
        <v>473</v>
      </c>
      <c r="J49" s="10">
        <v>12</v>
      </c>
      <c r="K49" s="15">
        <v>231</v>
      </c>
      <c r="L49" s="25">
        <v>8.3333333333333332E-3</v>
      </c>
      <c r="M49" s="6">
        <v>2</v>
      </c>
      <c r="N49" s="10">
        <v>2078938</v>
      </c>
      <c r="O49" s="25">
        <v>1E-4</v>
      </c>
      <c r="P49" s="15">
        <v>103</v>
      </c>
      <c r="Q49" s="10">
        <v>20140</v>
      </c>
      <c r="R49" s="15">
        <v>45</v>
      </c>
      <c r="S49" s="75">
        <v>0.55000000000000004</v>
      </c>
    </row>
    <row r="50" spans="3:19" x14ac:dyDescent="0.25">
      <c r="C50" s="151" t="s">
        <v>238</v>
      </c>
      <c r="D50" s="10">
        <v>416</v>
      </c>
      <c r="E50" s="10">
        <v>21</v>
      </c>
      <c r="F50" s="10">
        <v>7</v>
      </c>
      <c r="G50" s="10">
        <v>2</v>
      </c>
      <c r="H50" s="10">
        <v>1</v>
      </c>
      <c r="I50" s="10">
        <v>408</v>
      </c>
      <c r="J50" s="10">
        <v>9</v>
      </c>
      <c r="K50" s="15">
        <v>13</v>
      </c>
      <c r="L50" s="25">
        <v>1.6826923076923076E-2</v>
      </c>
      <c r="M50" s="6">
        <v>0.2</v>
      </c>
      <c r="N50" s="10">
        <v>32971854</v>
      </c>
      <c r="O50" s="25">
        <v>1.4200000000000001E-2</v>
      </c>
      <c r="P50" s="15">
        <v>26</v>
      </c>
      <c r="Q50" s="10">
        <v>1280000</v>
      </c>
      <c r="R50" s="15">
        <v>31</v>
      </c>
      <c r="S50" s="75">
        <v>0.79</v>
      </c>
    </row>
    <row r="51" spans="3:19" x14ac:dyDescent="0.25">
      <c r="C51" s="151" t="s">
        <v>239</v>
      </c>
      <c r="D51" s="10">
        <v>402</v>
      </c>
      <c r="E51" s="10">
        <v>36</v>
      </c>
      <c r="F51" s="10">
        <v>20</v>
      </c>
      <c r="G51" s="10">
        <v>1</v>
      </c>
      <c r="H51" s="10">
        <v>80</v>
      </c>
      <c r="I51" s="10">
        <v>302</v>
      </c>
      <c r="J51" s="10"/>
      <c r="K51" s="15">
        <v>4</v>
      </c>
      <c r="L51" s="25">
        <v>4.975124378109453E-2</v>
      </c>
      <c r="M51" s="6">
        <v>0.2</v>
      </c>
      <c r="N51" s="10">
        <v>102334404</v>
      </c>
      <c r="O51" s="25">
        <v>1.9400000000000001E-2</v>
      </c>
      <c r="P51" s="15">
        <v>103</v>
      </c>
      <c r="Q51" s="10">
        <v>995450</v>
      </c>
      <c r="R51" s="15">
        <v>25</v>
      </c>
      <c r="S51" s="75">
        <v>0.43</v>
      </c>
    </row>
    <row r="52" spans="3:19" x14ac:dyDescent="0.25">
      <c r="C52" s="151" t="s">
        <v>240</v>
      </c>
      <c r="D52" s="10">
        <v>392</v>
      </c>
      <c r="E52" s="10">
        <v>15</v>
      </c>
      <c r="F52" s="10">
        <v>3</v>
      </c>
      <c r="G52" s="10">
        <v>1</v>
      </c>
      <c r="H52" s="10">
        <v>177</v>
      </c>
      <c r="I52" s="10">
        <v>212</v>
      </c>
      <c r="J52" s="10">
        <v>2</v>
      </c>
      <c r="K52" s="15">
        <v>230</v>
      </c>
      <c r="L52" s="25">
        <v>7.6530612244897957E-3</v>
      </c>
      <c r="M52" s="6">
        <v>2</v>
      </c>
      <c r="N52" s="10">
        <v>1701575</v>
      </c>
      <c r="O52" s="25">
        <v>3.6799999999999999E-2</v>
      </c>
      <c r="P52" s="10">
        <v>2239</v>
      </c>
      <c r="Q52" s="15">
        <v>760</v>
      </c>
      <c r="R52" s="15">
        <v>32</v>
      </c>
      <c r="S52" s="75">
        <v>0.89</v>
      </c>
    </row>
    <row r="53" spans="3:19" x14ac:dyDescent="0.25">
      <c r="C53" s="151" t="s">
        <v>241</v>
      </c>
      <c r="D53" s="10">
        <v>386</v>
      </c>
      <c r="E53" s="10">
        <v>29</v>
      </c>
      <c r="F53" s="10">
        <v>4</v>
      </c>
      <c r="G53" s="10"/>
      <c r="H53" s="10">
        <v>102</v>
      </c>
      <c r="I53" s="10">
        <v>280</v>
      </c>
      <c r="J53" s="10">
        <v>4</v>
      </c>
      <c r="K53" s="15">
        <v>51</v>
      </c>
      <c r="L53" s="25">
        <v>1.0362694300518135E-2</v>
      </c>
      <c r="M53" s="6">
        <v>0.5</v>
      </c>
      <c r="N53" s="10">
        <v>7496981</v>
      </c>
      <c r="O53" s="25">
        <v>8.2000000000000007E-3</v>
      </c>
      <c r="P53" s="10">
        <v>7140</v>
      </c>
      <c r="Q53" s="10">
        <v>1050</v>
      </c>
      <c r="R53" s="15">
        <v>45</v>
      </c>
      <c r="S53" s="75">
        <v>0.99</v>
      </c>
    </row>
    <row r="54" spans="3:19" x14ac:dyDescent="0.25">
      <c r="C54" s="151" t="s">
        <v>242</v>
      </c>
      <c r="D54" s="10">
        <v>382</v>
      </c>
      <c r="E54" s="10">
        <v>67</v>
      </c>
      <c r="F54" s="10">
        <v>1</v>
      </c>
      <c r="G54" s="10"/>
      <c r="H54" s="10">
        <v>5</v>
      </c>
      <c r="I54" s="10">
        <v>376</v>
      </c>
      <c r="J54" s="10">
        <v>6</v>
      </c>
      <c r="K54" s="15">
        <v>93</v>
      </c>
      <c r="L54" s="25">
        <v>2.617801047120419E-3</v>
      </c>
      <c r="M54" s="6">
        <v>0.2</v>
      </c>
      <c r="N54" s="10">
        <v>4105267</v>
      </c>
      <c r="O54" s="25">
        <v>-6.1000000000000004E-3</v>
      </c>
      <c r="P54" s="15">
        <v>73</v>
      </c>
      <c r="Q54" s="10">
        <v>55960</v>
      </c>
      <c r="R54" s="15">
        <v>44</v>
      </c>
      <c r="S54" s="75">
        <v>0.57999999999999996</v>
      </c>
    </row>
    <row r="55" spans="3:19" x14ac:dyDescent="0.25">
      <c r="C55" s="151" t="s">
        <v>243</v>
      </c>
      <c r="D55" s="10">
        <v>369</v>
      </c>
      <c r="E55" s="10">
        <v>17</v>
      </c>
      <c r="F55" s="10">
        <v>0</v>
      </c>
      <c r="G55" s="10"/>
      <c r="H55" s="10">
        <v>7</v>
      </c>
      <c r="I55" s="10">
        <v>362</v>
      </c>
      <c r="J55" s="10">
        <v>4</v>
      </c>
      <c r="K55" s="15">
        <v>278</v>
      </c>
      <c r="L55" s="25">
        <v>0</v>
      </c>
      <c r="M55" s="6"/>
      <c r="N55" s="10">
        <v>1326535</v>
      </c>
      <c r="O55" s="25">
        <v>6.9999999999999999E-4</v>
      </c>
      <c r="P55" s="15">
        <v>31</v>
      </c>
      <c r="Q55" s="10">
        <v>42390</v>
      </c>
      <c r="R55" s="15">
        <v>42</v>
      </c>
      <c r="S55" s="75">
        <v>0.68</v>
      </c>
    </row>
    <row r="56" spans="3:19" x14ac:dyDescent="0.25">
      <c r="C56" s="151" t="s">
        <v>244</v>
      </c>
      <c r="D56" s="10">
        <v>367</v>
      </c>
      <c r="E56" s="10">
        <v>51</v>
      </c>
      <c r="F56" s="10">
        <v>4</v>
      </c>
      <c r="G56" s="10">
        <v>1</v>
      </c>
      <c r="H56" s="10">
        <v>4</v>
      </c>
      <c r="I56" s="10">
        <v>359</v>
      </c>
      <c r="J56" s="10">
        <v>1</v>
      </c>
      <c r="K56" s="15">
        <v>3</v>
      </c>
      <c r="L56" s="25">
        <v>1.0899182561307902E-2</v>
      </c>
      <c r="M56" s="6">
        <v>0.03</v>
      </c>
      <c r="N56" s="10">
        <v>128932753</v>
      </c>
      <c r="O56" s="25">
        <v>1.06E-2</v>
      </c>
      <c r="P56" s="15">
        <v>66</v>
      </c>
      <c r="Q56" s="10">
        <v>1943950</v>
      </c>
      <c r="R56" s="15">
        <v>29</v>
      </c>
      <c r="S56" s="75">
        <v>0.84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2D69E-1FC2-4DCB-8D59-79B043057750}">
  <sheetPr>
    <tabColor rgb="FFFF0000"/>
  </sheetPr>
  <dimension ref="A1:I23"/>
  <sheetViews>
    <sheetView workbookViewId="0">
      <selection activeCell="E33" sqref="E33"/>
    </sheetView>
  </sheetViews>
  <sheetFormatPr baseColWidth="10" defaultRowHeight="15" x14ac:dyDescent="0.25"/>
  <cols>
    <col min="1" max="1" width="30.85546875" style="1" customWidth="1"/>
    <col min="2" max="2" width="11.5703125" style="1" bestFit="1" customWidth="1"/>
    <col min="3" max="3" width="16.42578125" style="1" bestFit="1" customWidth="1"/>
    <col min="4" max="4" width="13.7109375" style="1" bestFit="1" customWidth="1"/>
    <col min="5" max="6" width="11.5703125" style="1" bestFit="1" customWidth="1"/>
    <col min="7" max="7" width="11.7109375" style="1" bestFit="1" customWidth="1"/>
    <col min="8" max="8" width="11.5703125" style="1" bestFit="1" customWidth="1"/>
    <col min="9" max="9" width="11.7109375" style="1" bestFit="1" customWidth="1"/>
    <col min="10" max="16384" width="11.42578125" style="1"/>
  </cols>
  <sheetData>
    <row r="1" spans="1:9" x14ac:dyDescent="0.25">
      <c r="A1" s="90" t="s">
        <v>274</v>
      </c>
      <c r="B1" s="90"/>
      <c r="C1" s="90"/>
      <c r="D1" s="90"/>
      <c r="E1" s="90"/>
      <c r="F1" s="90"/>
      <c r="G1" s="90"/>
      <c r="H1" s="90"/>
      <c r="I1" s="90"/>
    </row>
    <row r="2" spans="1:9" ht="15.75" thickBot="1" x14ac:dyDescent="0.3">
      <c r="A2" s="90"/>
      <c r="B2" s="90"/>
      <c r="C2" s="90"/>
      <c r="D2" s="90"/>
      <c r="E2" s="90"/>
      <c r="F2" s="90"/>
      <c r="G2" s="90"/>
      <c r="H2" s="90"/>
      <c r="I2" s="90"/>
    </row>
    <row r="3" spans="1:9" x14ac:dyDescent="0.25">
      <c r="A3" s="89" t="s">
        <v>83</v>
      </c>
      <c r="B3" s="89"/>
      <c r="C3" s="90"/>
      <c r="D3" s="90"/>
      <c r="E3" s="90"/>
      <c r="F3" s="90"/>
      <c r="G3" s="90"/>
      <c r="H3" s="90"/>
      <c r="I3" s="90"/>
    </row>
    <row r="4" spans="1:9" x14ac:dyDescent="0.25">
      <c r="A4" s="91" t="s">
        <v>84</v>
      </c>
      <c r="B4" s="91">
        <v>0.5945085945916917</v>
      </c>
      <c r="C4" s="90"/>
      <c r="D4" s="90"/>
      <c r="E4" s="90"/>
      <c r="F4" s="90"/>
      <c r="G4" s="90"/>
      <c r="H4" s="90"/>
      <c r="I4" s="90"/>
    </row>
    <row r="5" spans="1:9" x14ac:dyDescent="0.25">
      <c r="A5" s="91" t="s">
        <v>85</v>
      </c>
      <c r="B5" s="91">
        <v>0.35344046904338844</v>
      </c>
      <c r="C5" s="90"/>
      <c r="D5" s="90"/>
      <c r="E5" s="90"/>
      <c r="F5" s="90"/>
      <c r="G5" s="90"/>
      <c r="H5" s="90"/>
      <c r="I5" s="90"/>
    </row>
    <row r="6" spans="1:9" x14ac:dyDescent="0.25">
      <c r="A6" s="91" t="s">
        <v>86</v>
      </c>
      <c r="B6" s="91">
        <v>0.26527326027657777</v>
      </c>
      <c r="C6" s="90"/>
      <c r="D6" s="90"/>
      <c r="E6" s="90"/>
      <c r="F6" s="90"/>
      <c r="G6" s="90"/>
      <c r="H6" s="90"/>
      <c r="I6" s="90"/>
    </row>
    <row r="7" spans="1:9" x14ac:dyDescent="0.25">
      <c r="A7" s="91" t="s">
        <v>62</v>
      </c>
      <c r="B7" s="91">
        <v>14900.116657061764</v>
      </c>
      <c r="C7" s="90"/>
      <c r="D7" s="90"/>
      <c r="E7" s="90"/>
      <c r="F7" s="90"/>
      <c r="G7" s="90"/>
      <c r="H7" s="90"/>
      <c r="I7" s="90"/>
    </row>
    <row r="8" spans="1:9" ht="15.75" thickBot="1" x14ac:dyDescent="0.3">
      <c r="A8" s="92" t="s">
        <v>87</v>
      </c>
      <c r="B8" s="92">
        <v>51</v>
      </c>
      <c r="C8" s="90"/>
      <c r="D8" s="90"/>
      <c r="E8" s="90"/>
      <c r="F8" s="90"/>
      <c r="G8" s="90"/>
      <c r="H8" s="90"/>
      <c r="I8" s="90"/>
    </row>
    <row r="9" spans="1:9" x14ac:dyDescent="0.25">
      <c r="A9" s="90"/>
      <c r="B9" s="90"/>
      <c r="C9" s="90"/>
      <c r="D9" s="90"/>
      <c r="E9" s="90"/>
      <c r="F9" s="90"/>
      <c r="G9" s="90"/>
      <c r="H9" s="90"/>
      <c r="I9" s="90"/>
    </row>
    <row r="10" spans="1:9" ht="15.75" thickBot="1" x14ac:dyDescent="0.3">
      <c r="A10" s="90" t="s">
        <v>88</v>
      </c>
      <c r="B10" s="90"/>
      <c r="C10" s="90"/>
      <c r="D10" s="90"/>
      <c r="E10" s="90"/>
      <c r="F10" s="90"/>
      <c r="G10" s="90"/>
      <c r="H10" s="90"/>
      <c r="I10" s="90"/>
    </row>
    <row r="11" spans="1:9" x14ac:dyDescent="0.25">
      <c r="A11" s="93"/>
      <c r="B11" s="93" t="s">
        <v>92</v>
      </c>
      <c r="C11" s="93" t="s">
        <v>93</v>
      </c>
      <c r="D11" s="93" t="s">
        <v>94</v>
      </c>
      <c r="E11" s="93" t="s">
        <v>95</v>
      </c>
      <c r="F11" s="93" t="s">
        <v>96</v>
      </c>
      <c r="G11" s="90"/>
      <c r="H11" s="90"/>
      <c r="I11" s="90"/>
    </row>
    <row r="12" spans="1:9" x14ac:dyDescent="0.25">
      <c r="A12" s="91" t="s">
        <v>89</v>
      </c>
      <c r="B12" s="91">
        <v>6</v>
      </c>
      <c r="C12" s="91">
        <v>5339981723.0147686</v>
      </c>
      <c r="D12" s="91">
        <v>889996953.83579481</v>
      </c>
      <c r="E12" s="91">
        <v>4.008751938355978</v>
      </c>
      <c r="F12" s="91">
        <v>2.7514333951573059E-3</v>
      </c>
      <c r="G12" s="90"/>
      <c r="H12" s="90"/>
      <c r="I12" s="90"/>
    </row>
    <row r="13" spans="1:9" x14ac:dyDescent="0.25">
      <c r="A13" s="91" t="s">
        <v>90</v>
      </c>
      <c r="B13" s="91">
        <v>44</v>
      </c>
      <c r="C13" s="91">
        <v>9768592961.3381748</v>
      </c>
      <c r="D13" s="91">
        <v>222013476.39404944</v>
      </c>
      <c r="E13" s="91"/>
      <c r="F13" s="91"/>
      <c r="G13" s="90"/>
      <c r="H13" s="90"/>
      <c r="I13" s="90"/>
    </row>
    <row r="14" spans="1:9" ht="15.75" thickBot="1" x14ac:dyDescent="0.3">
      <c r="A14" s="92" t="s">
        <v>43</v>
      </c>
      <c r="B14" s="92">
        <v>50</v>
      </c>
      <c r="C14" s="92">
        <v>15108574684.352943</v>
      </c>
      <c r="D14" s="92"/>
      <c r="E14" s="92"/>
      <c r="F14" s="92"/>
      <c r="G14" s="90"/>
      <c r="H14" s="90"/>
      <c r="I14" s="90"/>
    </row>
    <row r="15" spans="1:9" ht="15.75" thickBot="1" x14ac:dyDescent="0.3">
      <c r="A15" s="90"/>
      <c r="B15" s="90"/>
      <c r="C15" s="90"/>
      <c r="D15" s="90"/>
      <c r="E15" s="90"/>
      <c r="F15" s="90"/>
      <c r="G15" s="90"/>
      <c r="H15" s="90"/>
      <c r="I15" s="90"/>
    </row>
    <row r="16" spans="1:9" x14ac:dyDescent="0.25">
      <c r="A16" s="93"/>
      <c r="B16" s="93" t="s">
        <v>97</v>
      </c>
      <c r="C16" s="93" t="s">
        <v>62</v>
      </c>
      <c r="D16" s="93" t="s">
        <v>98</v>
      </c>
      <c r="E16" s="93" t="s">
        <v>99</v>
      </c>
      <c r="F16" s="93" t="s">
        <v>100</v>
      </c>
      <c r="G16" s="93" t="s">
        <v>101</v>
      </c>
      <c r="H16" s="93" t="s">
        <v>102</v>
      </c>
      <c r="I16" s="93" t="s">
        <v>103</v>
      </c>
    </row>
    <row r="17" spans="1:9" x14ac:dyDescent="0.25">
      <c r="A17" s="91" t="s">
        <v>91</v>
      </c>
      <c r="B17" s="91">
        <v>-53911.983602132364</v>
      </c>
      <c r="C17" s="91">
        <v>23974.895340392221</v>
      </c>
      <c r="D17" s="91">
        <v>-2.2486848362296286</v>
      </c>
      <c r="E17" s="91">
        <v>2.9590219929518751E-2</v>
      </c>
      <c r="F17" s="91">
        <v>-102230.21027184176</v>
      </c>
      <c r="G17" s="91">
        <v>-5593.7569324229771</v>
      </c>
      <c r="H17" s="91">
        <v>-102230.21027184176</v>
      </c>
      <c r="I17" s="91">
        <v>-5593.7569324229771</v>
      </c>
    </row>
    <row r="18" spans="1:9" x14ac:dyDescent="0.25">
      <c r="A18" s="91" t="s">
        <v>189</v>
      </c>
      <c r="B18" s="91">
        <v>3.4216045960852012E-5</v>
      </c>
      <c r="C18" s="91">
        <v>9.3751680963303656E-6</v>
      </c>
      <c r="D18" s="159">
        <v>3.6496461299979122</v>
      </c>
      <c r="E18" s="91">
        <v>6.9311615918734725E-4</v>
      </c>
      <c r="F18" s="91">
        <v>1.5321636174548114E-5</v>
      </c>
      <c r="G18" s="91">
        <v>5.3110455747155914E-5</v>
      </c>
      <c r="H18" s="91">
        <v>1.5321636174548114E-5</v>
      </c>
      <c r="I18" s="91">
        <v>5.3110455747155914E-5</v>
      </c>
    </row>
    <row r="19" spans="1:9" x14ac:dyDescent="0.25">
      <c r="A19" s="91" t="s">
        <v>190</v>
      </c>
      <c r="B19" s="91">
        <v>431820.48596124805</v>
      </c>
      <c r="C19" s="91">
        <v>479853.92339484056</v>
      </c>
      <c r="D19" s="91">
        <v>0.89989987558345141</v>
      </c>
      <c r="E19" s="91">
        <v>0.37307250159287353</v>
      </c>
      <c r="F19" s="91">
        <v>-535261.55171833595</v>
      </c>
      <c r="G19" s="91">
        <v>1398902.5236408319</v>
      </c>
      <c r="H19" s="91">
        <v>-535261.55171833595</v>
      </c>
      <c r="I19" s="91">
        <v>1398902.5236408319</v>
      </c>
    </row>
    <row r="20" spans="1:9" x14ac:dyDescent="0.25">
      <c r="A20" s="91" t="s">
        <v>191</v>
      </c>
      <c r="B20" s="91">
        <v>-1.8759470450332265</v>
      </c>
      <c r="C20" s="91">
        <v>1.5417914757282469</v>
      </c>
      <c r="D20" s="91">
        <v>-1.2167320124449028</v>
      </c>
      <c r="E20" s="91">
        <v>0.23019267205739391</v>
      </c>
      <c r="F20" s="91">
        <v>-4.9832235917697361</v>
      </c>
      <c r="G20" s="91">
        <v>1.2313295017032835</v>
      </c>
      <c r="H20" s="91">
        <v>-4.9832235917697361</v>
      </c>
      <c r="I20" s="91">
        <v>1.2313295017032835</v>
      </c>
    </row>
    <row r="21" spans="1:9" x14ac:dyDescent="0.25">
      <c r="A21" s="91" t="s">
        <v>245</v>
      </c>
      <c r="B21" s="91">
        <v>4.2675264922133958E-4</v>
      </c>
      <c r="C21" s="91">
        <v>7.1899637915358772E-4</v>
      </c>
      <c r="D21" s="91">
        <v>0.59353935790847601</v>
      </c>
      <c r="E21" s="91">
        <v>0.55585936294328286</v>
      </c>
      <c r="F21" s="91">
        <v>-1.0222893394672761E-3</v>
      </c>
      <c r="G21" s="91">
        <v>1.8757946379099552E-3</v>
      </c>
      <c r="H21" s="91">
        <v>-1.0222893394672761E-3</v>
      </c>
      <c r="I21" s="91">
        <v>1.8757946379099552E-3</v>
      </c>
    </row>
    <row r="22" spans="1:9" x14ac:dyDescent="0.25">
      <c r="A22" s="91" t="s">
        <v>192</v>
      </c>
      <c r="B22" s="91">
        <v>1338.0982213727521</v>
      </c>
      <c r="C22" s="91">
        <v>601.45265814466995</v>
      </c>
      <c r="D22" s="159">
        <v>2.2247773008443397</v>
      </c>
      <c r="E22" s="91">
        <v>3.1271830993808203E-2</v>
      </c>
      <c r="F22" s="91">
        <v>125.95003658497353</v>
      </c>
      <c r="G22" s="91">
        <v>2550.2464061605306</v>
      </c>
      <c r="H22" s="91">
        <v>125.95003658497353</v>
      </c>
      <c r="I22" s="91">
        <v>2550.2464061605306</v>
      </c>
    </row>
    <row r="23" spans="1:9" ht="15.75" thickBot="1" x14ac:dyDescent="0.3">
      <c r="A23" s="92" t="s">
        <v>193</v>
      </c>
      <c r="B23" s="92">
        <v>6070.8465463135899</v>
      </c>
      <c r="C23" s="92">
        <v>16265.899307008322</v>
      </c>
      <c r="D23" s="92">
        <v>0.37322538592734966</v>
      </c>
      <c r="E23" s="92">
        <v>0.71077285126004663</v>
      </c>
      <c r="F23" s="92">
        <v>-26710.919486198287</v>
      </c>
      <c r="G23" s="92">
        <v>38852.612578825465</v>
      </c>
      <c r="H23" s="92">
        <v>-26710.919486198287</v>
      </c>
      <c r="I23" s="92">
        <v>38852.612578825465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6F1FC-9E47-4FC0-8E2B-62CC65148232}">
  <sheetPr>
    <tabColor rgb="FFFF0000"/>
  </sheetPr>
  <dimension ref="A1:I23"/>
  <sheetViews>
    <sheetView workbookViewId="0">
      <selection activeCell="D33" sqref="D33"/>
    </sheetView>
  </sheetViews>
  <sheetFormatPr baseColWidth="10" defaultRowHeight="15" x14ac:dyDescent="0.25"/>
  <cols>
    <col min="1" max="1" width="23.42578125" style="1" customWidth="1"/>
    <col min="2" max="2" width="19.85546875" style="1" customWidth="1"/>
    <col min="3" max="16384" width="11.42578125" style="1"/>
  </cols>
  <sheetData>
    <row r="1" spans="1:9" x14ac:dyDescent="0.25">
      <c r="A1" s="26" t="s">
        <v>275</v>
      </c>
      <c r="B1" s="26"/>
      <c r="C1" s="26"/>
      <c r="D1" s="26"/>
      <c r="E1" s="26"/>
      <c r="F1" s="26"/>
      <c r="G1" s="26"/>
      <c r="H1" s="26"/>
      <c r="I1" s="26"/>
    </row>
    <row r="2" spans="1:9" ht="15.75" thickBot="1" x14ac:dyDescent="0.3">
      <c r="A2" s="26"/>
      <c r="B2" s="26"/>
      <c r="C2" s="26"/>
      <c r="D2" s="26"/>
      <c r="E2" s="26"/>
      <c r="F2" s="26"/>
      <c r="G2" s="26"/>
      <c r="H2" s="26"/>
      <c r="I2" s="26"/>
    </row>
    <row r="3" spans="1:9" x14ac:dyDescent="0.25">
      <c r="A3" s="85" t="s">
        <v>83</v>
      </c>
      <c r="B3" s="85"/>
      <c r="C3" s="26"/>
      <c r="D3" s="26"/>
      <c r="E3" s="26"/>
      <c r="F3" s="26"/>
      <c r="G3" s="26"/>
      <c r="H3" s="26"/>
      <c r="I3" s="26"/>
    </row>
    <row r="4" spans="1:9" x14ac:dyDescent="0.25">
      <c r="A4" s="86" t="s">
        <v>84</v>
      </c>
      <c r="B4" s="86">
        <v>0.38815372849019042</v>
      </c>
      <c r="C4" s="26"/>
      <c r="D4" s="26"/>
      <c r="E4" s="26"/>
      <c r="F4" s="26"/>
      <c r="G4" s="26"/>
      <c r="H4" s="26"/>
      <c r="I4" s="26"/>
    </row>
    <row r="5" spans="1:9" x14ac:dyDescent="0.25">
      <c r="A5" s="86" t="s">
        <v>85</v>
      </c>
      <c r="B5" s="86">
        <v>0.15066331694083646</v>
      </c>
      <c r="C5" s="26"/>
      <c r="D5" s="26"/>
      <c r="E5" s="26"/>
      <c r="F5" s="26"/>
      <c r="G5" s="26"/>
      <c r="H5" s="26"/>
      <c r="I5" s="26"/>
    </row>
    <row r="6" spans="1:9" x14ac:dyDescent="0.25">
      <c r="A6" s="86" t="s">
        <v>86</v>
      </c>
      <c r="B6" s="86">
        <v>3.4844678341859607E-2</v>
      </c>
      <c r="C6" s="26"/>
      <c r="D6" s="26"/>
      <c r="E6" s="26"/>
      <c r="F6" s="26"/>
      <c r="G6" s="26"/>
      <c r="H6" s="26"/>
      <c r="I6" s="26"/>
    </row>
    <row r="7" spans="1:9" x14ac:dyDescent="0.25">
      <c r="A7" s="86" t="s">
        <v>62</v>
      </c>
      <c r="B7" s="86">
        <v>1113.2831408789409</v>
      </c>
      <c r="C7" s="26"/>
      <c r="D7" s="26"/>
      <c r="E7" s="26"/>
      <c r="F7" s="26"/>
      <c r="G7" s="26"/>
      <c r="H7" s="26"/>
      <c r="I7" s="26"/>
    </row>
    <row r="8" spans="1:9" ht="15.75" thickBot="1" x14ac:dyDescent="0.3">
      <c r="A8" s="87" t="s">
        <v>87</v>
      </c>
      <c r="B8" s="87">
        <v>51</v>
      </c>
      <c r="C8" s="26"/>
      <c r="D8" s="26"/>
      <c r="E8" s="26"/>
      <c r="F8" s="26"/>
      <c r="G8" s="26"/>
      <c r="H8" s="26"/>
      <c r="I8" s="26"/>
    </row>
    <row r="9" spans="1:9" x14ac:dyDescent="0.25">
      <c r="A9" s="26"/>
      <c r="B9" s="26"/>
      <c r="C9" s="26"/>
      <c r="D9" s="26"/>
      <c r="E9" s="26"/>
      <c r="F9" s="26"/>
      <c r="G9" s="26"/>
      <c r="H9" s="26"/>
      <c r="I9" s="26"/>
    </row>
    <row r="10" spans="1:9" ht="15.75" thickBot="1" x14ac:dyDescent="0.3">
      <c r="A10" s="26" t="s">
        <v>88</v>
      </c>
      <c r="B10" s="26"/>
      <c r="C10" s="26"/>
      <c r="D10" s="26"/>
      <c r="E10" s="26"/>
      <c r="F10" s="26"/>
      <c r="G10" s="26"/>
      <c r="H10" s="26"/>
      <c r="I10" s="26"/>
    </row>
    <row r="11" spans="1:9" x14ac:dyDescent="0.25">
      <c r="A11" s="88"/>
      <c r="B11" s="88" t="s">
        <v>92</v>
      </c>
      <c r="C11" s="88" t="s">
        <v>93</v>
      </c>
      <c r="D11" s="88" t="s">
        <v>94</v>
      </c>
      <c r="E11" s="88" t="s">
        <v>95</v>
      </c>
      <c r="F11" s="88" t="s">
        <v>96</v>
      </c>
      <c r="G11" s="26"/>
      <c r="H11" s="26"/>
      <c r="I11" s="26"/>
    </row>
    <row r="12" spans="1:9" x14ac:dyDescent="0.25">
      <c r="A12" s="86" t="s">
        <v>89</v>
      </c>
      <c r="B12" s="86">
        <v>6</v>
      </c>
      <c r="C12" s="86">
        <v>9673677.0321316421</v>
      </c>
      <c r="D12" s="86">
        <v>1612279.5053552736</v>
      </c>
      <c r="E12" s="86">
        <v>1.3008555338187806</v>
      </c>
      <c r="F12" s="86">
        <v>0.2768532342082019</v>
      </c>
      <c r="G12" s="26"/>
      <c r="H12" s="26"/>
      <c r="I12" s="26"/>
    </row>
    <row r="13" spans="1:9" x14ac:dyDescent="0.25">
      <c r="A13" s="86" t="s">
        <v>90</v>
      </c>
      <c r="B13" s="86">
        <v>44</v>
      </c>
      <c r="C13" s="86">
        <v>54533571.477672309</v>
      </c>
      <c r="D13" s="86">
        <v>1239399.3517652797</v>
      </c>
      <c r="E13" s="86"/>
      <c r="F13" s="86"/>
      <c r="G13" s="26"/>
      <c r="H13" s="26"/>
      <c r="I13" s="26"/>
    </row>
    <row r="14" spans="1:9" ht="15.75" thickBot="1" x14ac:dyDescent="0.3">
      <c r="A14" s="87" t="s">
        <v>43</v>
      </c>
      <c r="B14" s="87">
        <v>50</v>
      </c>
      <c r="C14" s="87">
        <v>64207248.509803951</v>
      </c>
      <c r="D14" s="87"/>
      <c r="E14" s="87"/>
      <c r="F14" s="87"/>
      <c r="G14" s="26"/>
      <c r="H14" s="26"/>
      <c r="I14" s="26"/>
    </row>
    <row r="15" spans="1:9" ht="15.75" thickBot="1" x14ac:dyDescent="0.3">
      <c r="A15" s="26"/>
      <c r="B15" s="26"/>
      <c r="C15" s="26"/>
      <c r="D15" s="26"/>
      <c r="E15" s="26"/>
      <c r="F15" s="26"/>
      <c r="G15" s="26"/>
      <c r="H15" s="26"/>
      <c r="I15" s="26"/>
    </row>
    <row r="16" spans="1:9" x14ac:dyDescent="0.25">
      <c r="A16" s="88"/>
      <c r="B16" s="88" t="s">
        <v>97</v>
      </c>
      <c r="C16" s="88" t="s">
        <v>62</v>
      </c>
      <c r="D16" s="88" t="s">
        <v>98</v>
      </c>
      <c r="E16" s="88" t="s">
        <v>99</v>
      </c>
      <c r="F16" s="88" t="s">
        <v>100</v>
      </c>
      <c r="G16" s="88" t="s">
        <v>101</v>
      </c>
      <c r="H16" s="88" t="s">
        <v>102</v>
      </c>
      <c r="I16" s="88" t="s">
        <v>103</v>
      </c>
    </row>
    <row r="17" spans="1:9" x14ac:dyDescent="0.25">
      <c r="A17" s="86" t="s">
        <v>91</v>
      </c>
      <c r="B17" s="86">
        <v>-2241.1252537997202</v>
      </c>
      <c r="C17" s="86">
        <v>1791.3179742888708</v>
      </c>
      <c r="D17" s="86">
        <v>-1.2511040954018322</v>
      </c>
      <c r="E17" s="86">
        <v>0.21750806681201307</v>
      </c>
      <c r="F17" s="86">
        <v>-5851.2894146998005</v>
      </c>
      <c r="G17" s="86">
        <v>1369.0389071003597</v>
      </c>
      <c r="H17" s="86">
        <v>-5851.2894146998005</v>
      </c>
      <c r="I17" s="86">
        <v>1369.0389071003597</v>
      </c>
    </row>
    <row r="18" spans="1:9" x14ac:dyDescent="0.25">
      <c r="A18" s="86" t="s">
        <v>189</v>
      </c>
      <c r="B18" s="86">
        <v>1.3692367334201259E-6</v>
      </c>
      <c r="C18" s="86">
        <v>7.0047885025142357E-7</v>
      </c>
      <c r="D18" s="161">
        <v>1.954715310717325</v>
      </c>
      <c r="E18" s="86">
        <v>5.6988737267652197E-2</v>
      </c>
      <c r="F18" s="86">
        <v>-4.2485627960242789E-8</v>
      </c>
      <c r="G18" s="86">
        <v>2.7809590948004946E-6</v>
      </c>
      <c r="H18" s="86">
        <v>-4.2485627960242789E-8</v>
      </c>
      <c r="I18" s="86">
        <v>2.7809590948004946E-6</v>
      </c>
    </row>
    <row r="19" spans="1:9" x14ac:dyDescent="0.25">
      <c r="A19" s="86" t="s">
        <v>190</v>
      </c>
      <c r="B19" s="86">
        <v>14650.811344690346</v>
      </c>
      <c r="C19" s="86">
        <v>35852.959765043561</v>
      </c>
      <c r="D19" s="86">
        <v>0.40863603564955348</v>
      </c>
      <c r="E19" s="86">
        <v>0.68478885875252549</v>
      </c>
      <c r="F19" s="86">
        <v>-57606.081213615398</v>
      </c>
      <c r="G19" s="86">
        <v>86907.703902996087</v>
      </c>
      <c r="H19" s="86">
        <v>-57606.081213615398</v>
      </c>
      <c r="I19" s="86">
        <v>86907.703902996087</v>
      </c>
    </row>
    <row r="20" spans="1:9" x14ac:dyDescent="0.25">
      <c r="A20" s="86" t="s">
        <v>191</v>
      </c>
      <c r="B20" s="86">
        <v>-8.5056281441395501E-2</v>
      </c>
      <c r="C20" s="86">
        <v>0.11519711531020969</v>
      </c>
      <c r="D20" s="86">
        <v>-0.73835426531602677</v>
      </c>
      <c r="E20" s="86">
        <v>0.46421944202156096</v>
      </c>
      <c r="F20" s="86">
        <v>-0.31722081230705151</v>
      </c>
      <c r="G20" s="86">
        <v>0.14710824942426048</v>
      </c>
      <c r="H20" s="86">
        <v>-0.31722081230705151</v>
      </c>
      <c r="I20" s="86">
        <v>0.14710824942426048</v>
      </c>
    </row>
    <row r="21" spans="1:9" x14ac:dyDescent="0.25">
      <c r="A21" s="86" t="s">
        <v>245</v>
      </c>
      <c r="B21" s="86">
        <v>-1.0300257141383469E-5</v>
      </c>
      <c r="C21" s="86">
        <v>5.3720824184643426E-5</v>
      </c>
      <c r="D21" s="86">
        <v>-0.19173676684446492</v>
      </c>
      <c r="E21" s="86">
        <v>0.84883052291148886</v>
      </c>
      <c r="F21" s="86">
        <v>-1.1856746427550823E-4</v>
      </c>
      <c r="G21" s="86">
        <v>9.7966949992741296E-5</v>
      </c>
      <c r="H21" s="86">
        <v>-1.1856746427550823E-4</v>
      </c>
      <c r="I21" s="86">
        <v>9.7966949992741296E-5</v>
      </c>
    </row>
    <row r="22" spans="1:9" x14ac:dyDescent="0.25">
      <c r="A22" s="86" t="s">
        <v>192</v>
      </c>
      <c r="B22" s="86">
        <v>65.870244657101935</v>
      </c>
      <c r="C22" s="86">
        <v>44.938379997980874</v>
      </c>
      <c r="D22" s="161">
        <v>1.4657903702817403</v>
      </c>
      <c r="E22" s="86">
        <v>0.14981578564631248</v>
      </c>
      <c r="F22" s="86">
        <v>-24.697109238860975</v>
      </c>
      <c r="G22" s="86">
        <v>156.43759855306484</v>
      </c>
      <c r="H22" s="86">
        <v>-24.697109238860975</v>
      </c>
      <c r="I22" s="86">
        <v>156.43759855306484</v>
      </c>
    </row>
    <row r="23" spans="1:9" ht="15.75" thickBot="1" x14ac:dyDescent="0.3">
      <c r="A23" s="87" t="s">
        <v>193</v>
      </c>
      <c r="B23" s="87">
        <v>-118.53483273526055</v>
      </c>
      <c r="C23" s="87">
        <v>1215.3295095944395</v>
      </c>
      <c r="D23" s="87">
        <v>-9.7533082015605885E-2</v>
      </c>
      <c r="E23" s="87">
        <v>0.92274600619392544</v>
      </c>
      <c r="F23" s="87">
        <v>-2567.8705186365364</v>
      </c>
      <c r="G23" s="87">
        <v>2330.8008531660157</v>
      </c>
      <c r="H23" s="87">
        <v>-2567.8705186365364</v>
      </c>
      <c r="I23" s="87">
        <v>2330.8008531660157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08D5F0-180C-4A55-9310-39E8E479F71B}">
  <sheetPr>
    <tabColor theme="7"/>
  </sheetPr>
  <dimension ref="B2:C35"/>
  <sheetViews>
    <sheetView zoomScale="75" zoomScaleNormal="75" workbookViewId="0">
      <selection activeCell="G40" sqref="G40"/>
    </sheetView>
  </sheetViews>
  <sheetFormatPr baseColWidth="10" defaultRowHeight="15" x14ac:dyDescent="0.25"/>
  <cols>
    <col min="1" max="16384" width="11.42578125" style="1"/>
  </cols>
  <sheetData>
    <row r="2" spans="2:3" ht="15.75" thickBot="1" x14ac:dyDescent="0.3"/>
    <row r="3" spans="2:3" ht="79.5" thickBot="1" x14ac:dyDescent="0.3">
      <c r="B3" s="130" t="s">
        <v>122</v>
      </c>
      <c r="C3" s="130" t="s">
        <v>123</v>
      </c>
    </row>
    <row r="4" spans="2:3" x14ac:dyDescent="0.25">
      <c r="B4" s="129">
        <v>14.842216518194173</v>
      </c>
      <c r="C4" s="129">
        <v>14.057890855457227</v>
      </c>
    </row>
    <row r="5" spans="2:3" x14ac:dyDescent="0.25">
      <c r="B5" s="6">
        <v>20.198867353232529</v>
      </c>
      <c r="C5" s="6">
        <v>17.041506673980617</v>
      </c>
    </row>
    <row r="6" spans="2:3" x14ac:dyDescent="0.25">
      <c r="B6" s="6">
        <v>19.479587258860477</v>
      </c>
      <c r="C6" s="6">
        <v>15.571517247494901</v>
      </c>
    </row>
    <row r="7" spans="2:3" x14ac:dyDescent="0.25">
      <c r="B7" s="6">
        <v>17.971704720549095</v>
      </c>
      <c r="C7" s="6">
        <v>14.485948559814984</v>
      </c>
    </row>
    <row r="8" spans="2:3" x14ac:dyDescent="0.25">
      <c r="B8" s="6">
        <v>16.478274152233684</v>
      </c>
      <c r="C8" s="6">
        <v>16.102206343842031</v>
      </c>
    </row>
    <row r="9" spans="2:3" x14ac:dyDescent="0.25">
      <c r="B9" s="6">
        <v>19.833258747285896</v>
      </c>
      <c r="C9" s="6">
        <v>16.308972594168438</v>
      </c>
    </row>
    <row r="10" spans="2:3" x14ac:dyDescent="0.25">
      <c r="B10" s="6">
        <v>19.929979920712558</v>
      </c>
      <c r="C10" s="6">
        <v>15.159184760889836</v>
      </c>
    </row>
    <row r="11" spans="2:3" x14ac:dyDescent="0.25">
      <c r="B11" s="6">
        <v>19.988614219088699</v>
      </c>
      <c r="C11" s="6">
        <v>15.27861261381598</v>
      </c>
    </row>
    <row r="12" spans="2:3" x14ac:dyDescent="0.25">
      <c r="B12" s="6">
        <v>15.045871559633028</v>
      </c>
      <c r="C12" s="6">
        <v>10.57831762146483</v>
      </c>
    </row>
    <row r="13" spans="2:3" x14ac:dyDescent="0.25">
      <c r="B13" s="6">
        <v>20.89984552008239</v>
      </c>
      <c r="C13" s="6">
        <v>17.486387841799797</v>
      </c>
    </row>
    <row r="14" spans="2:3" x14ac:dyDescent="0.25">
      <c r="B14" s="6">
        <v>19.676273087160364</v>
      </c>
      <c r="C14" s="6">
        <v>15.480475664373879</v>
      </c>
    </row>
    <row r="15" spans="2:3" x14ac:dyDescent="0.25">
      <c r="B15" s="6">
        <v>15.950504801772963</v>
      </c>
      <c r="C15" s="6">
        <v>12.522042649117385</v>
      </c>
    </row>
    <row r="16" spans="2:3" x14ac:dyDescent="0.25">
      <c r="B16" s="6">
        <v>19.331747224309208</v>
      </c>
      <c r="C16" s="6">
        <v>13.596199524940618</v>
      </c>
    </row>
    <row r="17" spans="2:3" x14ac:dyDescent="0.25">
      <c r="B17" s="6">
        <v>15.866922584772873</v>
      </c>
      <c r="C17" s="6">
        <v>12.036141451791739</v>
      </c>
    </row>
    <row r="18" spans="2:3" x14ac:dyDescent="0.25">
      <c r="B18" s="6">
        <v>18.405605840453941</v>
      </c>
      <c r="C18" s="6">
        <v>13.382674691649903</v>
      </c>
    </row>
    <row r="19" spans="2:3" x14ac:dyDescent="0.25">
      <c r="B19" s="6">
        <v>16.992077958496914</v>
      </c>
      <c r="C19" s="6">
        <v>15.954167481166262</v>
      </c>
    </row>
    <row r="20" spans="2:3" x14ac:dyDescent="0.25">
      <c r="B20" s="6">
        <v>20.960094824180167</v>
      </c>
      <c r="C20" s="6">
        <v>16.45976340002921</v>
      </c>
    </row>
    <row r="21" spans="2:3" x14ac:dyDescent="0.25">
      <c r="B21" s="6">
        <v>14.557437705960572</v>
      </c>
      <c r="C21" s="6">
        <v>13.00999592003264</v>
      </c>
    </row>
    <row r="22" spans="2:3" x14ac:dyDescent="0.25">
      <c r="B22" s="6">
        <v>23.653795292250727</v>
      </c>
      <c r="C22" s="6">
        <v>21.13345728600423</v>
      </c>
    </row>
    <row r="23" spans="2:3" x14ac:dyDescent="0.25">
      <c r="B23" s="6">
        <v>18.232001122736982</v>
      </c>
      <c r="C23" s="6">
        <v>16.055090998524349</v>
      </c>
    </row>
    <row r="24" spans="2:3" x14ac:dyDescent="0.25">
      <c r="B24" s="6">
        <v>13.307104836843322</v>
      </c>
      <c r="C24" s="6">
        <v>10.034810153384885</v>
      </c>
    </row>
    <row r="25" spans="2:3" x14ac:dyDescent="0.25">
      <c r="B25" s="6">
        <v>16.910658594753258</v>
      </c>
      <c r="C25" s="6">
        <v>12.020279810037222</v>
      </c>
    </row>
    <row r="26" spans="2:3" x14ac:dyDescent="0.25">
      <c r="B26" s="6">
        <v>24.565871729567029</v>
      </c>
      <c r="C26" s="6">
        <v>20.678462030814245</v>
      </c>
    </row>
    <row r="27" spans="2:3" x14ac:dyDescent="0.25">
      <c r="B27" s="6">
        <v>17.216232586311328</v>
      </c>
      <c r="C27" s="6">
        <v>14.030923489873333</v>
      </c>
    </row>
    <row r="28" spans="2:3" x14ac:dyDescent="0.25">
      <c r="B28" s="6">
        <v>15.278088839119075</v>
      </c>
      <c r="C28" s="6">
        <v>12.832061608026001</v>
      </c>
    </row>
    <row r="29" spans="2:3" x14ac:dyDescent="0.25">
      <c r="B29" s="6">
        <v>16.457694389319862</v>
      </c>
      <c r="C29" s="6">
        <v>13.574873042290786</v>
      </c>
    </row>
    <row r="30" spans="2:3" x14ac:dyDescent="0.25">
      <c r="B30" s="6">
        <v>14.317198935462409</v>
      </c>
      <c r="C30" s="6">
        <v>12.052251068024976</v>
      </c>
    </row>
    <row r="31" spans="2:3" x14ac:dyDescent="0.25">
      <c r="B31" s="6">
        <v>12.58430819647144</v>
      </c>
      <c r="C31" s="6">
        <v>10.023541528728021</v>
      </c>
    </row>
    <row r="32" spans="2:3" x14ac:dyDescent="0.25">
      <c r="B32" s="6">
        <v>16.262440815537733</v>
      </c>
      <c r="C32" s="6">
        <v>10.965563808237677</v>
      </c>
    </row>
    <row r="33" spans="2:3" x14ac:dyDescent="0.25">
      <c r="B33" s="6">
        <v>15.058572466400291</v>
      </c>
      <c r="C33" s="6">
        <v>12.313935863316638</v>
      </c>
    </row>
    <row r="34" spans="2:3" x14ac:dyDescent="0.25">
      <c r="B34" s="6">
        <v>18.717167319692351</v>
      </c>
      <c r="C34" s="6">
        <v>13.921648762260626</v>
      </c>
    </row>
    <row r="35" spans="2:3" x14ac:dyDescent="0.25">
      <c r="B35" s="6">
        <v>18.140610126467521</v>
      </c>
      <c r="C35" s="6">
        <v>14.003460625326948</v>
      </c>
    </row>
  </sheetData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89E24-60CF-4224-A0DA-2EBBEED49DBE}">
  <sheetPr>
    <tabColor theme="7"/>
  </sheetPr>
  <dimension ref="A1:C13"/>
  <sheetViews>
    <sheetView workbookViewId="0">
      <selection activeCell="B25" sqref="B25"/>
    </sheetView>
  </sheetViews>
  <sheetFormatPr baseColWidth="10" defaultRowHeight="15" x14ac:dyDescent="0.25"/>
  <cols>
    <col min="1" max="1" width="30.5703125" style="1" customWidth="1"/>
    <col min="2" max="2" width="38.28515625" style="1" customWidth="1"/>
    <col min="3" max="3" width="45.5703125" style="1" customWidth="1"/>
    <col min="4" max="16384" width="11.42578125" style="1"/>
  </cols>
  <sheetData>
    <row r="1" spans="1:3" x14ac:dyDescent="0.25">
      <c r="A1" s="1" t="s">
        <v>130</v>
      </c>
    </row>
    <row r="2" spans="1:3" ht="15.75" thickBot="1" x14ac:dyDescent="0.3"/>
    <row r="3" spans="1:3" x14ac:dyDescent="0.25">
      <c r="A3" s="134"/>
      <c r="B3" s="134" t="s">
        <v>122</v>
      </c>
      <c r="C3" s="134" t="s">
        <v>123</v>
      </c>
    </row>
    <row r="4" spans="1:3" x14ac:dyDescent="0.25">
      <c r="A4" s="135" t="s">
        <v>61</v>
      </c>
      <c r="B4" s="106">
        <v>17.722207163997272</v>
      </c>
      <c r="C4" s="135">
        <v>14.317261436583756</v>
      </c>
    </row>
    <row r="5" spans="1:3" x14ac:dyDescent="0.25">
      <c r="A5" s="135" t="s">
        <v>131</v>
      </c>
      <c r="B5" s="106">
        <v>7.8705274505155103</v>
      </c>
      <c r="C5" s="135">
        <v>7.0167518623207918</v>
      </c>
    </row>
    <row r="6" spans="1:3" x14ac:dyDescent="0.25">
      <c r="A6" s="132" t="s">
        <v>87</v>
      </c>
      <c r="B6" s="86">
        <v>32</v>
      </c>
      <c r="C6" s="132">
        <v>32</v>
      </c>
    </row>
    <row r="7" spans="1:3" x14ac:dyDescent="0.25">
      <c r="A7" s="135" t="s">
        <v>132</v>
      </c>
      <c r="B7" s="106">
        <v>0</v>
      </c>
      <c r="C7" s="132"/>
    </row>
    <row r="8" spans="1:3" x14ac:dyDescent="0.25">
      <c r="A8" s="132" t="s">
        <v>92</v>
      </c>
      <c r="B8" s="86">
        <v>62</v>
      </c>
      <c r="C8" s="132"/>
    </row>
    <row r="9" spans="1:3" x14ac:dyDescent="0.25">
      <c r="A9" s="135" t="s">
        <v>98</v>
      </c>
      <c r="B9" s="160">
        <v>4.9920337723086412</v>
      </c>
      <c r="C9" s="132"/>
    </row>
    <row r="10" spans="1:3" x14ac:dyDescent="0.25">
      <c r="A10" s="132" t="s">
        <v>133</v>
      </c>
      <c r="B10" s="86">
        <v>2.5709006464179445E-6</v>
      </c>
      <c r="C10" s="132"/>
    </row>
    <row r="11" spans="1:3" x14ac:dyDescent="0.25">
      <c r="A11" s="135" t="s">
        <v>134</v>
      </c>
      <c r="B11" s="106">
        <v>1.6698041625120112</v>
      </c>
      <c r="C11" s="132"/>
    </row>
    <row r="12" spans="1:3" x14ac:dyDescent="0.25">
      <c r="A12" s="132" t="s">
        <v>135</v>
      </c>
      <c r="B12" s="86">
        <v>5.141801292835889E-6</v>
      </c>
      <c r="C12" s="132"/>
    </row>
    <row r="13" spans="1:3" ht="15.75" thickBot="1" x14ac:dyDescent="0.3">
      <c r="A13" s="143" t="s">
        <v>136</v>
      </c>
      <c r="B13" s="107">
        <v>1.9989715170333793</v>
      </c>
      <c r="C13" s="133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F42B6-F3B7-4D54-82D4-8F2A269FF4AD}">
  <dimension ref="A1:P14"/>
  <sheetViews>
    <sheetView workbookViewId="0"/>
  </sheetViews>
  <sheetFormatPr baseColWidth="10" defaultColWidth="25.7109375" defaultRowHeight="15" x14ac:dyDescent="0.25"/>
  <sheetData>
    <row r="1" spans="1:16" x14ac:dyDescent="0.25">
      <c r="A1" t="s">
        <v>137</v>
      </c>
      <c r="B1" t="s">
        <v>138</v>
      </c>
    </row>
    <row r="2" spans="1:16" x14ac:dyDescent="0.25">
      <c r="A2" t="s">
        <v>139</v>
      </c>
      <c r="B2" t="s">
        <v>140</v>
      </c>
    </row>
    <row r="3" spans="1:16" x14ac:dyDescent="0.25">
      <c r="A3" t="s">
        <v>141</v>
      </c>
      <c r="B3" t="s">
        <v>159</v>
      </c>
    </row>
    <row r="4" spans="1:16" x14ac:dyDescent="0.25">
      <c r="A4" t="s">
        <v>142</v>
      </c>
      <c r="B4" t="s">
        <v>138</v>
      </c>
    </row>
    <row r="9" spans="1:16" x14ac:dyDescent="0.25">
      <c r="A9" t="s">
        <v>143</v>
      </c>
      <c r="B9">
        <v>4</v>
      </c>
    </row>
    <row r="10" spans="1:16" x14ac:dyDescent="0.25">
      <c r="A10" t="s">
        <v>144</v>
      </c>
      <c r="B10" t="s">
        <v>145</v>
      </c>
      <c r="C10" t="s">
        <v>146</v>
      </c>
      <c r="D10" t="s">
        <v>147</v>
      </c>
      <c r="E10" t="s">
        <v>148</v>
      </c>
      <c r="F10" t="s">
        <v>149</v>
      </c>
      <c r="G10" t="s">
        <v>150</v>
      </c>
      <c r="H10" t="s">
        <v>151</v>
      </c>
      <c r="I10" t="s">
        <v>152</v>
      </c>
      <c r="J10" t="s">
        <v>153</v>
      </c>
      <c r="K10" t="s">
        <v>154</v>
      </c>
      <c r="L10" t="s">
        <v>155</v>
      </c>
      <c r="M10" t="s">
        <v>156</v>
      </c>
      <c r="N10" t="s">
        <v>157</v>
      </c>
      <c r="O10" t="s">
        <v>158</v>
      </c>
    </row>
    <row r="11" spans="1:16" x14ac:dyDescent="0.25">
      <c r="A11" t="s">
        <v>160</v>
      </c>
      <c r="B11" s="144" t="s">
        <v>161</v>
      </c>
      <c r="C11" s="145">
        <f>'10. PRUEBA DE HIPOTESIS DIST'!$B$4:$C$35</f>
        <v>15.27861261381598</v>
      </c>
      <c r="D11">
        <v>0</v>
      </c>
      <c r="E11" t="s">
        <v>162</v>
      </c>
      <c r="J11" t="s">
        <v>163</v>
      </c>
      <c r="K11" t="s">
        <v>164</v>
      </c>
      <c r="M11" t="s">
        <v>165</v>
      </c>
      <c r="O11">
        <v>4</v>
      </c>
      <c r="P11" t="b">
        <v>1</v>
      </c>
    </row>
    <row r="12" spans="1:16" x14ac:dyDescent="0.25">
      <c r="A12" t="s">
        <v>166</v>
      </c>
      <c r="B12" s="144" t="s">
        <v>122</v>
      </c>
      <c r="C12" s="145">
        <f>'10. PRUEBA DE HIPOTESIS DIST'!$B$4:$B$35</f>
        <v>15.045871559633028</v>
      </c>
      <c r="D12">
        <v>0</v>
      </c>
      <c r="E12" t="s">
        <v>167</v>
      </c>
      <c r="F12" t="s">
        <v>168</v>
      </c>
      <c r="J12" t="s">
        <v>163</v>
      </c>
      <c r="K12" t="s">
        <v>164</v>
      </c>
      <c r="O12">
        <v>4</v>
      </c>
      <c r="P12" t="b">
        <v>1</v>
      </c>
    </row>
    <row r="13" spans="1:16" x14ac:dyDescent="0.25">
      <c r="A13" t="s">
        <v>169</v>
      </c>
      <c r="B13" s="144" t="s">
        <v>123</v>
      </c>
      <c r="C13" s="145">
        <f>'10. PRUEBA DE HIPOTESIS DIST'!$C$4:$C$35</f>
        <v>17.486387841799797</v>
      </c>
      <c r="D13">
        <v>0</v>
      </c>
      <c r="E13" t="s">
        <v>167</v>
      </c>
      <c r="F13" t="s">
        <v>170</v>
      </c>
      <c r="J13" t="s">
        <v>163</v>
      </c>
      <c r="K13" t="s">
        <v>164</v>
      </c>
      <c r="O13">
        <v>4</v>
      </c>
      <c r="P13" t="b">
        <v>1</v>
      </c>
    </row>
    <row r="14" spans="1:16" x14ac:dyDescent="0.25">
      <c r="A14" t="s">
        <v>171</v>
      </c>
      <c r="B14" s="144" t="s">
        <v>172</v>
      </c>
      <c r="C14" s="145">
        <f>'10. PRUEBA DE HIPOTESIS DIST'!$B$3:$C$35</f>
        <v>15.480475664373879</v>
      </c>
      <c r="D14">
        <v>0</v>
      </c>
      <c r="E14" t="s">
        <v>162</v>
      </c>
      <c r="J14" t="s">
        <v>163</v>
      </c>
      <c r="K14" t="s">
        <v>164</v>
      </c>
      <c r="M14" t="s">
        <v>165</v>
      </c>
      <c r="O14">
        <v>4</v>
      </c>
      <c r="P14" t="b">
        <v>1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EA035-C718-490A-839F-20D3E3EE569D}">
  <sheetPr>
    <tabColor theme="7"/>
  </sheetPr>
  <dimension ref="D17:J31"/>
  <sheetViews>
    <sheetView workbookViewId="0">
      <selection activeCell="I33" sqref="I33"/>
    </sheetView>
  </sheetViews>
  <sheetFormatPr baseColWidth="10" defaultRowHeight="15" x14ac:dyDescent="0.25"/>
  <cols>
    <col min="1" max="16384" width="11.42578125" style="1"/>
  </cols>
  <sheetData>
    <row r="17" spans="4:10" x14ac:dyDescent="0.25">
      <c r="D17" s="103" t="s">
        <v>246</v>
      </c>
      <c r="J17" s="103" t="s">
        <v>248</v>
      </c>
    </row>
    <row r="30" spans="4:10" x14ac:dyDescent="0.25">
      <c r="J30" s="1" t="s">
        <v>251</v>
      </c>
    </row>
    <row r="31" spans="4:10" x14ac:dyDescent="0.25">
      <c r="D31" s="1" t="s">
        <v>249</v>
      </c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EF62FE-93FB-4EA8-A92E-49DE458EEB53}">
  <sheetPr>
    <tabColor theme="4" tint="0.59999389629810485"/>
  </sheetPr>
  <dimension ref="B1:O39"/>
  <sheetViews>
    <sheetView topLeftCell="E1" workbookViewId="0">
      <selection activeCell="Q2" sqref="Q2"/>
    </sheetView>
  </sheetViews>
  <sheetFormatPr baseColWidth="10" defaultRowHeight="15" x14ac:dyDescent="0.25"/>
  <cols>
    <col min="1" max="1" width="3.140625" style="1" customWidth="1"/>
    <col min="2" max="2" width="3.85546875" style="1" customWidth="1"/>
    <col min="3" max="3" width="11.42578125" style="1"/>
    <col min="4" max="4" width="12.140625" style="1" customWidth="1"/>
    <col min="5" max="5" width="12.7109375" style="1" customWidth="1"/>
    <col min="6" max="6" width="13.7109375" style="1" customWidth="1"/>
    <col min="7" max="7" width="15.7109375" style="1" customWidth="1"/>
    <col min="8" max="8" width="2.7109375" style="1" customWidth="1"/>
    <col min="9" max="12" width="11.42578125" style="1"/>
    <col min="13" max="13" width="6.5703125" style="1" customWidth="1"/>
    <col min="14" max="16384" width="11.42578125" style="1"/>
  </cols>
  <sheetData>
    <row r="1" spans="2:15" ht="9.75" customHeight="1" x14ac:dyDescent="0.25"/>
    <row r="2" spans="2:15" s="14" customFormat="1" ht="72" customHeight="1" thickBot="1" x14ac:dyDescent="0.3">
      <c r="C2" s="118" t="s">
        <v>46</v>
      </c>
      <c r="D2" s="118" t="s">
        <v>75</v>
      </c>
      <c r="E2" s="118" t="s">
        <v>76</v>
      </c>
      <c r="F2" s="118" t="s">
        <v>77</v>
      </c>
      <c r="G2" s="118" t="s">
        <v>81</v>
      </c>
      <c r="H2" s="119"/>
      <c r="I2" s="178" t="s">
        <v>48</v>
      </c>
      <c r="J2" s="179"/>
      <c r="K2" s="180"/>
      <c r="L2" s="120"/>
    </row>
    <row r="3" spans="2:15" x14ac:dyDescent="0.25">
      <c r="B3" s="15">
        <v>1</v>
      </c>
      <c r="C3" s="15">
        <v>1999</v>
      </c>
      <c r="D3" s="15">
        <v>10</v>
      </c>
      <c r="E3" s="15">
        <v>28</v>
      </c>
      <c r="F3" s="56">
        <f>+E3/D3</f>
        <v>2.8</v>
      </c>
      <c r="G3" s="75">
        <v>0.3</v>
      </c>
      <c r="I3" s="31" t="s">
        <v>78</v>
      </c>
      <c r="J3" s="4" t="s">
        <v>79</v>
      </c>
      <c r="K3" s="4" t="s">
        <v>80</v>
      </c>
      <c r="L3" s="4" t="s">
        <v>82</v>
      </c>
      <c r="M3" s="1">
        <v>10</v>
      </c>
      <c r="N3" s="46" t="s">
        <v>104</v>
      </c>
      <c r="O3" s="46" t="s">
        <v>106</v>
      </c>
    </row>
    <row r="4" spans="2:15" x14ac:dyDescent="0.25">
      <c r="B4" s="15">
        <v>2</v>
      </c>
      <c r="C4" s="15">
        <v>2000</v>
      </c>
      <c r="D4" s="15">
        <v>11</v>
      </c>
      <c r="E4" s="15">
        <v>32</v>
      </c>
      <c r="F4" s="56">
        <f t="shared" ref="F4:F23" si="0">+E4/D4</f>
        <v>2.9090909090909092</v>
      </c>
      <c r="G4" s="75">
        <v>0.35</v>
      </c>
      <c r="I4" s="16">
        <f>+D4/D3-1</f>
        <v>0.10000000000000009</v>
      </c>
      <c r="J4" s="16">
        <f>+E4/E3-1</f>
        <v>0.14285714285714279</v>
      </c>
      <c r="K4" s="16">
        <f>+F4/F3-1</f>
        <v>3.8961038961039085E-2</v>
      </c>
      <c r="L4" s="16">
        <f>+G4/G3-1</f>
        <v>0.16666666666666674</v>
      </c>
      <c r="M4" s="1">
        <v>12</v>
      </c>
      <c r="N4" s="96">
        <v>10</v>
      </c>
      <c r="O4" s="44">
        <v>1</v>
      </c>
    </row>
    <row r="5" spans="2:15" x14ac:dyDescent="0.25">
      <c r="B5" s="15">
        <v>3</v>
      </c>
      <c r="C5" s="15">
        <v>2001</v>
      </c>
      <c r="D5" s="15">
        <v>12</v>
      </c>
      <c r="E5" s="15">
        <v>33</v>
      </c>
      <c r="F5" s="56">
        <f t="shared" si="0"/>
        <v>2.75</v>
      </c>
      <c r="G5" s="75">
        <v>0.47</v>
      </c>
      <c r="I5" s="16">
        <f t="shared" ref="I5:I23" si="1">+D5/D4-1</f>
        <v>9.0909090909090828E-2</v>
      </c>
      <c r="J5" s="16">
        <f t="shared" ref="J5:J23" si="2">+E5/E4-1</f>
        <v>3.125E-2</v>
      </c>
      <c r="K5" s="16">
        <f t="shared" ref="K5:L23" si="3">+F5/F4-1</f>
        <v>-5.46875E-2</v>
      </c>
      <c r="L5" s="16">
        <f t="shared" si="3"/>
        <v>0.34285714285714297</v>
      </c>
      <c r="M5" s="1">
        <v>14</v>
      </c>
      <c r="N5" s="96">
        <v>12</v>
      </c>
      <c r="O5" s="44">
        <v>2</v>
      </c>
    </row>
    <row r="6" spans="2:15" x14ac:dyDescent="0.25">
      <c r="B6" s="15">
        <v>4</v>
      </c>
      <c r="C6" s="15">
        <v>2002</v>
      </c>
      <c r="D6" s="15">
        <v>13</v>
      </c>
      <c r="E6" s="15">
        <v>33</v>
      </c>
      <c r="F6" s="56">
        <f t="shared" si="0"/>
        <v>2.5384615384615383</v>
      </c>
      <c r="G6" s="75">
        <v>0.42</v>
      </c>
      <c r="I6" s="16">
        <f t="shared" si="1"/>
        <v>8.3333333333333259E-2</v>
      </c>
      <c r="J6" s="16">
        <f t="shared" si="2"/>
        <v>0</v>
      </c>
      <c r="K6" s="16">
        <f t="shared" si="3"/>
        <v>-7.6923076923076983E-2</v>
      </c>
      <c r="L6" s="16">
        <f t="shared" si="3"/>
        <v>-0.10638297872340419</v>
      </c>
      <c r="M6" s="1">
        <v>16</v>
      </c>
      <c r="N6" s="96">
        <v>14</v>
      </c>
      <c r="O6" s="44">
        <v>4</v>
      </c>
    </row>
    <row r="7" spans="2:15" x14ac:dyDescent="0.25">
      <c r="B7" s="15">
        <v>5</v>
      </c>
      <c r="C7" s="15">
        <v>2003</v>
      </c>
      <c r="D7" s="15">
        <v>13</v>
      </c>
      <c r="E7" s="15">
        <v>35</v>
      </c>
      <c r="F7" s="56">
        <f t="shared" si="0"/>
        <v>2.6923076923076925</v>
      </c>
      <c r="G7" s="75">
        <v>0.52</v>
      </c>
      <c r="I7" s="16">
        <f t="shared" si="1"/>
        <v>0</v>
      </c>
      <c r="J7" s="16">
        <f t="shared" si="2"/>
        <v>6.0606060606060552E-2</v>
      </c>
      <c r="K7" s="16">
        <f t="shared" si="3"/>
        <v>6.0606060606060774E-2</v>
      </c>
      <c r="L7" s="16">
        <f t="shared" si="3"/>
        <v>0.23809523809523814</v>
      </c>
      <c r="M7" s="1">
        <v>18</v>
      </c>
      <c r="N7" s="96">
        <v>16</v>
      </c>
      <c r="O7" s="44">
        <v>5</v>
      </c>
    </row>
    <row r="8" spans="2:15" x14ac:dyDescent="0.25">
      <c r="B8" s="15">
        <v>6</v>
      </c>
      <c r="C8" s="15">
        <v>2004</v>
      </c>
      <c r="D8" s="15">
        <v>14</v>
      </c>
      <c r="E8" s="15">
        <v>36</v>
      </c>
      <c r="F8" s="56">
        <f t="shared" si="0"/>
        <v>2.5714285714285716</v>
      </c>
      <c r="G8" s="75">
        <v>0.64</v>
      </c>
      <c r="I8" s="16">
        <f t="shared" si="1"/>
        <v>7.6923076923076872E-2</v>
      </c>
      <c r="J8" s="16">
        <f t="shared" si="2"/>
        <v>2.857142857142847E-2</v>
      </c>
      <c r="K8" s="16">
        <f t="shared" si="3"/>
        <v>-4.4897959183673453E-2</v>
      </c>
      <c r="L8" s="16">
        <f t="shared" si="3"/>
        <v>0.23076923076923084</v>
      </c>
      <c r="M8" s="1">
        <v>20</v>
      </c>
      <c r="N8" s="96">
        <v>18</v>
      </c>
      <c r="O8" s="44">
        <v>1</v>
      </c>
    </row>
    <row r="9" spans="2:15" x14ac:dyDescent="0.25">
      <c r="B9" s="15">
        <v>7</v>
      </c>
      <c r="C9" s="15">
        <v>2005</v>
      </c>
      <c r="D9" s="15">
        <v>14</v>
      </c>
      <c r="E9" s="15">
        <v>37</v>
      </c>
      <c r="F9" s="56">
        <f t="shared" si="0"/>
        <v>2.6428571428571428</v>
      </c>
      <c r="G9" s="75">
        <v>0.6</v>
      </c>
      <c r="I9" s="16">
        <f t="shared" si="1"/>
        <v>0</v>
      </c>
      <c r="J9" s="16">
        <f t="shared" si="2"/>
        <v>2.7777777777777679E-2</v>
      </c>
      <c r="K9" s="16">
        <f t="shared" si="3"/>
        <v>2.7777777777777679E-2</v>
      </c>
      <c r="L9" s="16">
        <f t="shared" si="3"/>
        <v>-6.25E-2</v>
      </c>
      <c r="N9" s="96">
        <v>20</v>
      </c>
      <c r="O9" s="44">
        <v>3</v>
      </c>
    </row>
    <row r="10" spans="2:15" ht="15.75" thickBot="1" x14ac:dyDescent="0.3">
      <c r="B10" s="15">
        <v>8</v>
      </c>
      <c r="C10" s="15">
        <v>2006</v>
      </c>
      <c r="D10" s="15">
        <v>15</v>
      </c>
      <c r="E10" s="15">
        <v>38</v>
      </c>
      <c r="F10" s="56">
        <f t="shared" si="0"/>
        <v>2.5333333333333332</v>
      </c>
      <c r="G10" s="75">
        <v>0.59</v>
      </c>
      <c r="I10" s="16">
        <f t="shared" si="1"/>
        <v>7.1428571428571397E-2</v>
      </c>
      <c r="J10" s="16">
        <f t="shared" si="2"/>
        <v>2.7027027027026973E-2</v>
      </c>
      <c r="K10" s="16">
        <f t="shared" si="3"/>
        <v>-4.1441441441441462E-2</v>
      </c>
      <c r="L10" s="16">
        <f t="shared" si="3"/>
        <v>-1.6666666666666718E-2</v>
      </c>
      <c r="N10" s="45" t="s">
        <v>105</v>
      </c>
      <c r="O10" s="45">
        <v>5</v>
      </c>
    </row>
    <row r="11" spans="2:15" x14ac:dyDescent="0.25">
      <c r="B11" s="15">
        <v>9</v>
      </c>
      <c r="C11" s="15">
        <v>2007</v>
      </c>
      <c r="D11" s="15">
        <v>15</v>
      </c>
      <c r="E11" s="15">
        <v>38</v>
      </c>
      <c r="F11" s="56">
        <f t="shared" si="0"/>
        <v>2.5333333333333332</v>
      </c>
      <c r="G11" s="75">
        <v>0.57999999999999996</v>
      </c>
      <c r="I11" s="16">
        <f t="shared" si="1"/>
        <v>0</v>
      </c>
      <c r="J11" s="16">
        <f t="shared" si="2"/>
        <v>0</v>
      </c>
      <c r="K11" s="16">
        <f t="shared" si="3"/>
        <v>0</v>
      </c>
      <c r="L11" s="16">
        <f t="shared" si="3"/>
        <v>-1.6949152542372947E-2</v>
      </c>
    </row>
    <row r="12" spans="2:15" ht="15.75" thickBot="1" x14ac:dyDescent="0.3">
      <c r="B12" s="15">
        <v>10</v>
      </c>
      <c r="C12" s="15">
        <v>2008</v>
      </c>
      <c r="D12" s="15">
        <v>16</v>
      </c>
      <c r="E12" s="15">
        <v>40</v>
      </c>
      <c r="F12" s="56">
        <f t="shared" si="0"/>
        <v>2.5</v>
      </c>
      <c r="G12" s="75">
        <v>0.69</v>
      </c>
      <c r="I12" s="16">
        <f t="shared" si="1"/>
        <v>6.6666666666666652E-2</v>
      </c>
      <c r="J12" s="16">
        <f t="shared" si="2"/>
        <v>5.2631578947368363E-2</v>
      </c>
      <c r="K12" s="16">
        <f t="shared" si="3"/>
        <v>-1.3157894736842035E-2</v>
      </c>
      <c r="L12" s="16">
        <f t="shared" si="3"/>
        <v>0.18965517241379315</v>
      </c>
    </row>
    <row r="13" spans="2:15" x14ac:dyDescent="0.25">
      <c r="B13" s="15">
        <v>11</v>
      </c>
      <c r="C13" s="15">
        <v>2009</v>
      </c>
      <c r="D13" s="15">
        <v>16</v>
      </c>
      <c r="E13" s="15">
        <v>41</v>
      </c>
      <c r="F13" s="56">
        <f t="shared" si="0"/>
        <v>2.5625</v>
      </c>
      <c r="G13" s="75">
        <v>0.57999999999999996</v>
      </c>
      <c r="I13" s="16">
        <f t="shared" si="1"/>
        <v>0</v>
      </c>
      <c r="J13" s="16">
        <f t="shared" si="2"/>
        <v>2.4999999999999911E-2</v>
      </c>
      <c r="K13" s="16">
        <f t="shared" si="3"/>
        <v>2.4999999999999911E-2</v>
      </c>
      <c r="L13" s="16">
        <f t="shared" si="3"/>
        <v>-0.15942028985507251</v>
      </c>
      <c r="M13" s="1">
        <v>25</v>
      </c>
      <c r="N13" s="46" t="s">
        <v>104</v>
      </c>
      <c r="O13" s="46" t="s">
        <v>106</v>
      </c>
    </row>
    <row r="14" spans="2:15" x14ac:dyDescent="0.25">
      <c r="B14" s="15">
        <v>12</v>
      </c>
      <c r="C14" s="15">
        <v>2010</v>
      </c>
      <c r="D14" s="15">
        <v>17</v>
      </c>
      <c r="E14" s="15">
        <v>42</v>
      </c>
      <c r="F14" s="56">
        <f t="shared" si="0"/>
        <v>2.4705882352941178</v>
      </c>
      <c r="G14" s="75">
        <v>0.56999999999999995</v>
      </c>
      <c r="I14" s="16">
        <f t="shared" si="1"/>
        <v>6.25E-2</v>
      </c>
      <c r="J14" s="16">
        <f t="shared" si="2"/>
        <v>2.4390243902439046E-2</v>
      </c>
      <c r="K14" s="16">
        <f t="shared" si="3"/>
        <v>-3.5868005738880826E-2</v>
      </c>
      <c r="L14" s="16">
        <f t="shared" si="3"/>
        <v>-1.7241379310344862E-2</v>
      </c>
      <c r="M14" s="1">
        <v>30</v>
      </c>
      <c r="N14" s="96">
        <v>25</v>
      </c>
      <c r="O14" s="44">
        <v>0</v>
      </c>
    </row>
    <row r="15" spans="2:15" x14ac:dyDescent="0.25">
      <c r="B15" s="15">
        <v>13</v>
      </c>
      <c r="C15" s="15">
        <v>2011</v>
      </c>
      <c r="D15" s="15">
        <v>16</v>
      </c>
      <c r="E15" s="15">
        <v>41</v>
      </c>
      <c r="F15" s="56">
        <f t="shared" si="0"/>
        <v>2.5625</v>
      </c>
      <c r="G15" s="75">
        <v>0.6</v>
      </c>
      <c r="I15" s="16">
        <f t="shared" si="1"/>
        <v>-5.8823529411764719E-2</v>
      </c>
      <c r="J15" s="16">
        <f t="shared" si="2"/>
        <v>-2.3809523809523836E-2</v>
      </c>
      <c r="K15" s="16">
        <f t="shared" si="3"/>
        <v>3.7202380952380931E-2</v>
      </c>
      <c r="L15" s="16">
        <f t="shared" si="3"/>
        <v>5.2631578947368363E-2</v>
      </c>
      <c r="M15" s="1">
        <v>35</v>
      </c>
      <c r="N15" s="96">
        <v>30</v>
      </c>
      <c r="O15" s="44">
        <v>1</v>
      </c>
    </row>
    <row r="16" spans="2:15" x14ac:dyDescent="0.25">
      <c r="B16" s="15">
        <v>14</v>
      </c>
      <c r="C16" s="15">
        <v>2012</v>
      </c>
      <c r="D16" s="15">
        <v>19</v>
      </c>
      <c r="E16" s="15">
        <v>43</v>
      </c>
      <c r="F16" s="56">
        <f t="shared" si="0"/>
        <v>2.263157894736842</v>
      </c>
      <c r="G16" s="75">
        <v>0.65</v>
      </c>
      <c r="I16" s="16">
        <f t="shared" si="1"/>
        <v>0.1875</v>
      </c>
      <c r="J16" s="16">
        <f t="shared" si="2"/>
        <v>4.8780487804878092E-2</v>
      </c>
      <c r="K16" s="16">
        <f t="shared" si="3"/>
        <v>-0.11681643132220798</v>
      </c>
      <c r="L16" s="16">
        <f t="shared" si="3"/>
        <v>8.3333333333333481E-2</v>
      </c>
      <c r="M16" s="1">
        <v>40</v>
      </c>
      <c r="N16" s="96">
        <v>35</v>
      </c>
      <c r="O16" s="44">
        <v>4</v>
      </c>
    </row>
    <row r="17" spans="2:15" x14ac:dyDescent="0.25">
      <c r="B17" s="15">
        <v>15</v>
      </c>
      <c r="C17" s="15">
        <v>2013</v>
      </c>
      <c r="D17" s="15">
        <v>20</v>
      </c>
      <c r="E17" s="15">
        <v>45</v>
      </c>
      <c r="F17" s="56">
        <f t="shared" si="0"/>
        <v>2.25</v>
      </c>
      <c r="G17" s="75">
        <v>0.67</v>
      </c>
      <c r="I17" s="16">
        <f t="shared" si="1"/>
        <v>5.2631578947368363E-2</v>
      </c>
      <c r="J17" s="16">
        <f t="shared" si="2"/>
        <v>4.6511627906976827E-2</v>
      </c>
      <c r="K17" s="16">
        <f t="shared" si="3"/>
        <v>-5.8139534883721034E-3</v>
      </c>
      <c r="L17" s="16">
        <f t="shared" si="3"/>
        <v>3.0769230769230882E-2</v>
      </c>
      <c r="M17" s="1">
        <v>45</v>
      </c>
      <c r="N17" s="96">
        <v>40</v>
      </c>
      <c r="O17" s="44">
        <v>5</v>
      </c>
    </row>
    <row r="18" spans="2:15" x14ac:dyDescent="0.25">
      <c r="B18" s="15">
        <v>16</v>
      </c>
      <c r="C18" s="15">
        <v>2014</v>
      </c>
      <c r="D18" s="15">
        <v>21</v>
      </c>
      <c r="E18" s="15">
        <v>46</v>
      </c>
      <c r="F18" s="56">
        <f t="shared" si="0"/>
        <v>2.1904761904761907</v>
      </c>
      <c r="G18" s="75">
        <v>0.65</v>
      </c>
      <c r="I18" s="16">
        <f t="shared" si="1"/>
        <v>5.0000000000000044E-2</v>
      </c>
      <c r="J18" s="16">
        <f t="shared" si="2"/>
        <v>2.2222222222222143E-2</v>
      </c>
      <c r="K18" s="16">
        <f t="shared" si="3"/>
        <v>-2.6455026455026398E-2</v>
      </c>
      <c r="L18" s="16">
        <f t="shared" si="3"/>
        <v>-2.9850746268656692E-2</v>
      </c>
      <c r="N18" s="96">
        <v>45</v>
      </c>
      <c r="O18" s="44">
        <v>8</v>
      </c>
    </row>
    <row r="19" spans="2:15" ht="15.75" thickBot="1" x14ac:dyDescent="0.3">
      <c r="B19" s="15">
        <v>17</v>
      </c>
      <c r="C19" s="15">
        <v>2015</v>
      </c>
      <c r="D19" s="15">
        <v>20</v>
      </c>
      <c r="E19" s="15">
        <v>43</v>
      </c>
      <c r="F19" s="56">
        <f t="shared" si="0"/>
        <v>2.15</v>
      </c>
      <c r="G19" s="75">
        <v>0.7</v>
      </c>
      <c r="I19" s="16">
        <f t="shared" si="1"/>
        <v>-4.7619047619047672E-2</v>
      </c>
      <c r="J19" s="16">
        <f t="shared" si="2"/>
        <v>-6.5217391304347783E-2</v>
      </c>
      <c r="K19" s="16">
        <f t="shared" si="3"/>
        <v>-1.8478260869565388E-2</v>
      </c>
      <c r="L19" s="16">
        <f t="shared" si="3"/>
        <v>7.6923076923076872E-2</v>
      </c>
      <c r="N19" s="45" t="s">
        <v>105</v>
      </c>
      <c r="O19" s="45">
        <v>3</v>
      </c>
    </row>
    <row r="20" spans="2:15" x14ac:dyDescent="0.25">
      <c r="B20" s="15">
        <v>18</v>
      </c>
      <c r="C20" s="15">
        <v>2016</v>
      </c>
      <c r="D20" s="15">
        <v>21</v>
      </c>
      <c r="E20" s="15">
        <v>45</v>
      </c>
      <c r="F20" s="56">
        <f t="shared" si="0"/>
        <v>2.1428571428571428</v>
      </c>
      <c r="G20" s="75">
        <v>0.68</v>
      </c>
      <c r="I20" s="16">
        <f t="shared" si="1"/>
        <v>5.0000000000000044E-2</v>
      </c>
      <c r="J20" s="16">
        <f t="shared" si="2"/>
        <v>4.6511627906976827E-2</v>
      </c>
      <c r="K20" s="16">
        <f t="shared" si="3"/>
        <v>-3.3222591362126463E-3</v>
      </c>
      <c r="L20" s="16">
        <f t="shared" si="3"/>
        <v>-2.857142857142847E-2</v>
      </c>
    </row>
    <row r="21" spans="2:15" ht="15.75" thickBot="1" x14ac:dyDescent="0.3">
      <c r="B21" s="15">
        <v>19</v>
      </c>
      <c r="C21" s="15">
        <v>2017</v>
      </c>
      <c r="D21" s="15">
        <v>22</v>
      </c>
      <c r="E21" s="15">
        <v>47</v>
      </c>
      <c r="F21" s="56">
        <f t="shared" si="0"/>
        <v>2.1363636363636362</v>
      </c>
      <c r="G21" s="75">
        <v>0.71</v>
      </c>
      <c r="I21" s="16">
        <f t="shared" si="1"/>
        <v>4.7619047619047672E-2</v>
      </c>
      <c r="J21" s="16">
        <f t="shared" si="2"/>
        <v>4.4444444444444509E-2</v>
      </c>
      <c r="K21" s="16">
        <f t="shared" si="3"/>
        <v>-3.0303030303030498E-3</v>
      </c>
      <c r="L21" s="16">
        <f t="shared" si="3"/>
        <v>4.4117647058823373E-2</v>
      </c>
    </row>
    <row r="22" spans="2:15" x14ac:dyDescent="0.25">
      <c r="B22" s="15">
        <v>20</v>
      </c>
      <c r="C22" s="15">
        <v>2018</v>
      </c>
      <c r="D22" s="15">
        <v>24</v>
      </c>
      <c r="E22" s="15">
        <v>48</v>
      </c>
      <c r="F22" s="56">
        <f t="shared" si="0"/>
        <v>2</v>
      </c>
      <c r="G22" s="75">
        <v>0.72</v>
      </c>
      <c r="I22" s="16">
        <f t="shared" si="1"/>
        <v>9.0909090909090828E-2</v>
      </c>
      <c r="J22" s="16">
        <f t="shared" si="2"/>
        <v>2.1276595744680771E-2</v>
      </c>
      <c r="K22" s="16">
        <f t="shared" si="3"/>
        <v>-6.3829787234042534E-2</v>
      </c>
      <c r="L22" s="16">
        <f t="shared" si="3"/>
        <v>1.4084507042253502E-2</v>
      </c>
      <c r="M22" s="1">
        <v>2.2999999999999998</v>
      </c>
      <c r="N22" s="46" t="s">
        <v>104</v>
      </c>
      <c r="O22" s="46" t="s">
        <v>106</v>
      </c>
    </row>
    <row r="23" spans="2:15" x14ac:dyDescent="0.25">
      <c r="B23" s="15">
        <v>21</v>
      </c>
      <c r="C23" s="15">
        <v>2019</v>
      </c>
      <c r="D23" s="15">
        <v>21</v>
      </c>
      <c r="E23" s="15">
        <v>43</v>
      </c>
      <c r="F23" s="56">
        <f t="shared" si="0"/>
        <v>2.0476190476190474</v>
      </c>
      <c r="G23" s="75">
        <v>0.61</v>
      </c>
      <c r="I23" s="16">
        <f t="shared" si="1"/>
        <v>-0.125</v>
      </c>
      <c r="J23" s="16">
        <f t="shared" si="2"/>
        <v>-0.10416666666666663</v>
      </c>
      <c r="K23" s="16">
        <f t="shared" si="3"/>
        <v>2.3809523809523725E-2</v>
      </c>
      <c r="L23" s="16">
        <f t="shared" si="3"/>
        <v>-0.15277777777777779</v>
      </c>
      <c r="M23" s="1">
        <v>2.4</v>
      </c>
      <c r="N23" s="96">
        <v>2.2999999999999998</v>
      </c>
      <c r="O23" s="44">
        <v>8</v>
      </c>
    </row>
    <row r="24" spans="2:15" x14ac:dyDescent="0.25">
      <c r="B24" s="15"/>
      <c r="C24" s="15">
        <v>2020</v>
      </c>
      <c r="D24" s="15">
        <v>0</v>
      </c>
      <c r="E24" s="15">
        <v>0</v>
      </c>
      <c r="F24" s="56"/>
      <c r="G24" s="56"/>
      <c r="I24" s="16"/>
      <c r="J24" s="16"/>
      <c r="K24" s="16"/>
      <c r="L24" s="16"/>
      <c r="M24" s="1">
        <v>2.5</v>
      </c>
      <c r="N24" s="96">
        <v>2.4</v>
      </c>
      <c r="O24" s="44">
        <v>0</v>
      </c>
    </row>
    <row r="25" spans="2:15" x14ac:dyDescent="0.25">
      <c r="B25" s="15"/>
      <c r="C25" s="15">
        <v>2021</v>
      </c>
      <c r="D25" s="15">
        <v>0</v>
      </c>
      <c r="E25" s="15">
        <v>0</v>
      </c>
      <c r="F25" s="56"/>
      <c r="G25" s="56"/>
      <c r="I25" s="16"/>
      <c r="J25" s="16"/>
      <c r="K25" s="16"/>
      <c r="L25" s="16"/>
      <c r="M25" s="1">
        <v>2.6</v>
      </c>
      <c r="N25" s="96">
        <v>2.5</v>
      </c>
      <c r="O25" s="44">
        <v>2</v>
      </c>
    </row>
    <row r="26" spans="2:15" ht="15.75" thickBot="1" x14ac:dyDescent="0.3">
      <c r="B26" s="15"/>
      <c r="C26" s="15">
        <v>2022</v>
      </c>
      <c r="D26" s="15">
        <v>0</v>
      </c>
      <c r="E26" s="15">
        <v>0</v>
      </c>
      <c r="F26" s="56"/>
      <c r="G26" s="56"/>
      <c r="I26" s="20"/>
      <c r="J26" s="20"/>
      <c r="K26" s="57"/>
      <c r="L26" s="16"/>
      <c r="M26" s="1">
        <v>2.8</v>
      </c>
      <c r="N26" s="96">
        <v>2.6</v>
      </c>
      <c r="O26" s="44">
        <v>6</v>
      </c>
    </row>
    <row r="27" spans="2:15" ht="17.25" thickTop="1" thickBot="1" x14ac:dyDescent="0.3">
      <c r="I27" s="23">
        <f>AVERAGE(I4:I23)</f>
        <v>3.9948893985271683E-2</v>
      </c>
      <c r="J27" s="23">
        <f>+AVERAGE(J4:J23)</f>
        <v>2.2833234196944236E-2</v>
      </c>
      <c r="K27" s="23">
        <f>+AVERAGE(K4:K23)</f>
        <v>-1.4568255872643137E-2</v>
      </c>
      <c r="L27" s="82">
        <f>+AVERAGE(L4:L23)</f>
        <v>4.397712025802171E-2</v>
      </c>
      <c r="N27" s="96">
        <v>2.8</v>
      </c>
      <c r="O27" s="44">
        <v>4</v>
      </c>
    </row>
    <row r="28" spans="2:15" ht="16.5" thickTop="1" thickBot="1" x14ac:dyDescent="0.3">
      <c r="N28" s="45" t="s">
        <v>105</v>
      </c>
      <c r="O28" s="45">
        <v>1</v>
      </c>
    </row>
    <row r="32" spans="2:15" ht="15.75" thickBot="1" x14ac:dyDescent="0.3"/>
    <row r="33" spans="13:15" x14ac:dyDescent="0.25">
      <c r="M33" s="1">
        <v>0.3</v>
      </c>
      <c r="N33" s="46" t="s">
        <v>104</v>
      </c>
      <c r="O33" s="46" t="s">
        <v>106</v>
      </c>
    </row>
    <row r="34" spans="13:15" x14ac:dyDescent="0.25">
      <c r="M34" s="1">
        <v>0.4</v>
      </c>
      <c r="N34" s="97">
        <v>0.3</v>
      </c>
      <c r="O34" s="44">
        <v>1</v>
      </c>
    </row>
    <row r="35" spans="13:15" x14ac:dyDescent="0.25">
      <c r="M35" s="1">
        <v>0.5</v>
      </c>
      <c r="N35" s="97">
        <v>0.4</v>
      </c>
      <c r="O35" s="44">
        <v>1</v>
      </c>
    </row>
    <row r="36" spans="13:15" x14ac:dyDescent="0.25">
      <c r="M36" s="1">
        <v>0.6</v>
      </c>
      <c r="N36" s="97">
        <v>0.5</v>
      </c>
      <c r="O36" s="44">
        <v>2</v>
      </c>
    </row>
    <row r="37" spans="13:15" x14ac:dyDescent="0.25">
      <c r="M37" s="1">
        <v>0.7</v>
      </c>
      <c r="N37" s="97">
        <v>0.6</v>
      </c>
      <c r="O37" s="44">
        <v>7</v>
      </c>
    </row>
    <row r="38" spans="13:15" x14ac:dyDescent="0.25">
      <c r="N38" s="97">
        <v>0.7</v>
      </c>
      <c r="O38" s="44">
        <v>8</v>
      </c>
    </row>
    <row r="39" spans="13:15" ht="15.75" thickBot="1" x14ac:dyDescent="0.3">
      <c r="N39" s="45" t="s">
        <v>105</v>
      </c>
      <c r="O39" s="45">
        <v>2</v>
      </c>
    </row>
  </sheetData>
  <sortState xmlns:xlrd2="http://schemas.microsoft.com/office/spreadsheetml/2017/richdata2" ref="N34:N38">
    <sortCondition ref="N34"/>
  </sortState>
  <mergeCells count="1">
    <mergeCell ref="I2:K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A9BB1A-04CF-4877-A5DB-0842203D146F}">
  <sheetPr>
    <tabColor theme="9" tint="0.39997558519241921"/>
  </sheetPr>
  <dimension ref="B3:N29"/>
  <sheetViews>
    <sheetView topLeftCell="A3" workbookViewId="0">
      <selection activeCell="J8" sqref="J8"/>
    </sheetView>
  </sheetViews>
  <sheetFormatPr baseColWidth="10" defaultRowHeight="15" x14ac:dyDescent="0.25"/>
  <cols>
    <col min="1" max="1" width="11.42578125" style="1"/>
    <col min="2" max="2" width="8.140625" style="1" customWidth="1"/>
    <col min="3" max="3" width="11.42578125" style="1"/>
    <col min="4" max="4" width="14.140625" style="1" customWidth="1"/>
    <col min="5" max="5" width="14.85546875" style="1" customWidth="1"/>
    <col min="6" max="9" width="11.42578125" style="1"/>
    <col min="10" max="10" width="16.85546875" style="1" customWidth="1"/>
    <col min="11" max="11" width="17.42578125" style="1" customWidth="1"/>
    <col min="12" max="12" width="6.140625" style="1" customWidth="1"/>
    <col min="13" max="13" width="18" style="1" customWidth="1"/>
    <col min="14" max="16384" width="11.42578125" style="1"/>
  </cols>
  <sheetData>
    <row r="3" spans="2:14" s="14" customFormat="1" ht="43.5" customHeight="1" x14ac:dyDescent="0.25">
      <c r="C3" s="39" t="s">
        <v>46</v>
      </c>
      <c r="D3" s="39" t="s">
        <v>58</v>
      </c>
      <c r="E3" s="39" t="s">
        <v>47</v>
      </c>
      <c r="G3" s="167" t="s">
        <v>48</v>
      </c>
      <c r="H3" s="168"/>
      <c r="J3" s="169" t="s">
        <v>110</v>
      </c>
      <c r="K3" s="170"/>
      <c r="M3" s="169" t="s">
        <v>52</v>
      </c>
      <c r="N3" s="170"/>
    </row>
    <row r="4" spans="2:14" ht="15.75" thickBot="1" x14ac:dyDescent="0.3">
      <c r="B4" s="15">
        <v>1</v>
      </c>
      <c r="C4" s="15">
        <v>1999</v>
      </c>
      <c r="D4" s="15">
        <v>10</v>
      </c>
      <c r="E4" s="15">
        <v>28</v>
      </c>
      <c r="G4" s="16"/>
      <c r="H4" s="15"/>
      <c r="J4" s="41" t="s">
        <v>59</v>
      </c>
      <c r="K4" s="40"/>
      <c r="M4" s="41" t="s">
        <v>60</v>
      </c>
    </row>
    <row r="5" spans="2:14" ht="17.25" thickTop="1" thickBot="1" x14ac:dyDescent="0.3">
      <c r="B5" s="15">
        <v>2</v>
      </c>
      <c r="C5" s="15">
        <v>2000</v>
      </c>
      <c r="D5" s="15">
        <v>11</v>
      </c>
      <c r="E5" s="15">
        <v>32</v>
      </c>
      <c r="G5" s="16">
        <f>+D5/D4-1</f>
        <v>0.10000000000000009</v>
      </c>
      <c r="H5" s="16">
        <f>+E5/E4-1</f>
        <v>0.14285714285714279</v>
      </c>
      <c r="J5" s="21">
        <f>+((D24/D4)-1)/20</f>
        <v>5.5000000000000007E-2</v>
      </c>
      <c r="K5" s="21">
        <f>+(E24/E4-1)/20</f>
        <v>2.6785714285714291E-2</v>
      </c>
      <c r="M5" s="21">
        <f>+D24/D4-1</f>
        <v>1.1000000000000001</v>
      </c>
      <c r="N5" s="21">
        <f>+E24/E4-1</f>
        <v>0.53571428571428581</v>
      </c>
    </row>
    <row r="6" spans="2:14" ht="15.75" thickTop="1" x14ac:dyDescent="0.25">
      <c r="B6" s="15">
        <v>3</v>
      </c>
      <c r="C6" s="15">
        <v>2001</v>
      </c>
      <c r="D6" s="15">
        <v>12</v>
      </c>
      <c r="E6" s="15">
        <v>33</v>
      </c>
      <c r="G6" s="16">
        <f t="shared" ref="G6:G24" si="0">+D6/D5-1</f>
        <v>9.0909090909090828E-2</v>
      </c>
      <c r="H6" s="16">
        <f t="shared" ref="H6:H24" si="1">+E6/E5-1</f>
        <v>3.125E-2</v>
      </c>
    </row>
    <row r="7" spans="2:14" x14ac:dyDescent="0.25">
      <c r="B7" s="15">
        <v>4</v>
      </c>
      <c r="C7" s="15">
        <v>2002</v>
      </c>
      <c r="D7" s="15">
        <v>13</v>
      </c>
      <c r="E7" s="15">
        <v>33</v>
      </c>
      <c r="G7" s="16">
        <f t="shared" si="0"/>
        <v>8.3333333333333259E-2</v>
      </c>
      <c r="H7" s="16">
        <f t="shared" si="1"/>
        <v>0</v>
      </c>
    </row>
    <row r="8" spans="2:14" x14ac:dyDescent="0.25">
      <c r="B8" s="15">
        <v>5</v>
      </c>
      <c r="C8" s="15">
        <v>2003</v>
      </c>
      <c r="D8" s="15">
        <v>13</v>
      </c>
      <c r="E8" s="15">
        <v>35</v>
      </c>
      <c r="G8" s="16">
        <f t="shared" si="0"/>
        <v>0</v>
      </c>
      <c r="H8" s="16">
        <f t="shared" si="1"/>
        <v>6.0606060606060552E-2</v>
      </c>
      <c r="J8" s="22" t="s">
        <v>49</v>
      </c>
      <c r="K8" s="158"/>
    </row>
    <row r="9" spans="2:14" x14ac:dyDescent="0.25">
      <c r="B9" s="15">
        <v>6</v>
      </c>
      <c r="C9" s="15">
        <v>2004</v>
      </c>
      <c r="D9" s="15">
        <v>14</v>
      </c>
      <c r="E9" s="15">
        <v>36</v>
      </c>
      <c r="G9" s="16">
        <f t="shared" si="0"/>
        <v>7.6923076923076872E-2</v>
      </c>
      <c r="H9" s="16">
        <f t="shared" si="1"/>
        <v>2.857142857142847E-2</v>
      </c>
      <c r="J9" s="18"/>
      <c r="K9" s="19"/>
    </row>
    <row r="10" spans="2:14" x14ac:dyDescent="0.25">
      <c r="B10" s="15">
        <v>7</v>
      </c>
      <c r="C10" s="15">
        <v>2005</v>
      </c>
      <c r="D10" s="15">
        <v>14</v>
      </c>
      <c r="E10" s="15">
        <v>37</v>
      </c>
      <c r="G10" s="16">
        <f t="shared" si="0"/>
        <v>0</v>
      </c>
      <c r="H10" s="16">
        <f t="shared" si="1"/>
        <v>2.7777777777777679E-2</v>
      </c>
      <c r="J10" s="22" t="s">
        <v>50</v>
      </c>
      <c r="K10" s="22"/>
    </row>
    <row r="11" spans="2:14" x14ac:dyDescent="0.25">
      <c r="B11" s="15">
        <v>8</v>
      </c>
      <c r="C11" s="15">
        <v>2006</v>
      </c>
      <c r="D11" s="15">
        <v>15</v>
      </c>
      <c r="E11" s="15">
        <v>38</v>
      </c>
      <c r="G11" s="16">
        <f t="shared" si="0"/>
        <v>7.1428571428571397E-2</v>
      </c>
      <c r="H11" s="16">
        <f t="shared" si="1"/>
        <v>2.7027027027026973E-2</v>
      </c>
      <c r="J11" s="22" t="s">
        <v>51</v>
      </c>
      <c r="K11" s="22"/>
    </row>
    <row r="12" spans="2:14" ht="15.75" thickBot="1" x14ac:dyDescent="0.3">
      <c r="B12" s="15">
        <v>9</v>
      </c>
      <c r="C12" s="15">
        <v>2007</v>
      </c>
      <c r="D12" s="15">
        <v>15</v>
      </c>
      <c r="E12" s="15">
        <v>38</v>
      </c>
      <c r="G12" s="16">
        <f t="shared" si="0"/>
        <v>0</v>
      </c>
      <c r="H12" s="16">
        <f t="shared" si="1"/>
        <v>0</v>
      </c>
    </row>
    <row r="13" spans="2:14" ht="17.25" thickTop="1" thickBot="1" x14ac:dyDescent="0.3">
      <c r="B13" s="15">
        <v>10</v>
      </c>
      <c r="C13" s="15">
        <v>2008</v>
      </c>
      <c r="D13" s="15">
        <v>16</v>
      </c>
      <c r="E13" s="15">
        <v>40</v>
      </c>
      <c r="G13" s="16">
        <f t="shared" si="0"/>
        <v>6.6666666666666652E-2</v>
      </c>
      <c r="H13" s="16">
        <f t="shared" si="1"/>
        <v>5.2631578947368363E-2</v>
      </c>
      <c r="J13" s="21">
        <f>+((D24/D4)^(1/20))-1</f>
        <v>3.77935441620183E-2</v>
      </c>
      <c r="K13" s="21">
        <f>+((E24/E4)^(1/20))-1</f>
        <v>2.1681480486959614E-2</v>
      </c>
    </row>
    <row r="14" spans="2:14" ht="15.75" thickTop="1" x14ac:dyDescent="0.25">
      <c r="B14" s="15">
        <v>11</v>
      </c>
      <c r="C14" s="15">
        <v>2009</v>
      </c>
      <c r="D14" s="15">
        <v>16</v>
      </c>
      <c r="E14" s="15">
        <v>41</v>
      </c>
      <c r="G14" s="16">
        <f t="shared" si="0"/>
        <v>0</v>
      </c>
      <c r="H14" s="16">
        <f t="shared" si="1"/>
        <v>2.4999999999999911E-2</v>
      </c>
    </row>
    <row r="15" spans="2:14" x14ac:dyDescent="0.25">
      <c r="B15" s="15">
        <v>12</v>
      </c>
      <c r="C15" s="15">
        <v>2010</v>
      </c>
      <c r="D15" s="15">
        <v>17</v>
      </c>
      <c r="E15" s="15">
        <v>42</v>
      </c>
      <c r="G15" s="16">
        <f t="shared" si="0"/>
        <v>6.25E-2</v>
      </c>
      <c r="H15" s="16">
        <f t="shared" si="1"/>
        <v>2.4390243902439046E-2</v>
      </c>
    </row>
    <row r="16" spans="2:14" x14ac:dyDescent="0.25">
      <c r="B16" s="15">
        <v>13</v>
      </c>
      <c r="C16" s="15">
        <v>2011</v>
      </c>
      <c r="D16" s="15">
        <v>16</v>
      </c>
      <c r="E16" s="15">
        <v>41</v>
      </c>
      <c r="G16" s="16">
        <f t="shared" si="0"/>
        <v>-5.8823529411764719E-2</v>
      </c>
      <c r="H16" s="16">
        <f t="shared" si="1"/>
        <v>-2.3809523809523836E-2</v>
      </c>
      <c r="J16" s="103" t="s">
        <v>111</v>
      </c>
      <c r="K16" s="103"/>
    </row>
    <row r="17" spans="2:13" x14ac:dyDescent="0.25">
      <c r="B17" s="15">
        <v>14</v>
      </c>
      <c r="C17" s="15">
        <v>2012</v>
      </c>
      <c r="D17" s="15">
        <v>19</v>
      </c>
      <c r="E17" s="15">
        <v>43</v>
      </c>
      <c r="G17" s="16">
        <f t="shared" si="0"/>
        <v>0.1875</v>
      </c>
      <c r="H17" s="16">
        <f t="shared" si="1"/>
        <v>4.8780487804878092E-2</v>
      </c>
      <c r="J17" s="104" t="s">
        <v>112</v>
      </c>
      <c r="K17" s="103"/>
    </row>
    <row r="18" spans="2:13" x14ac:dyDescent="0.25">
      <c r="B18" s="15">
        <v>15</v>
      </c>
      <c r="C18" s="15">
        <v>2013</v>
      </c>
      <c r="D18" s="15">
        <v>20</v>
      </c>
      <c r="E18" s="15">
        <v>45</v>
      </c>
      <c r="G18" s="16">
        <f t="shared" si="0"/>
        <v>5.2631578947368363E-2</v>
      </c>
      <c r="H18" s="16">
        <f t="shared" si="1"/>
        <v>4.6511627906976827E-2</v>
      </c>
      <c r="J18" s="103" t="s">
        <v>113</v>
      </c>
      <c r="K18" s="103"/>
    </row>
    <row r="19" spans="2:13" x14ac:dyDescent="0.25">
      <c r="B19" s="15">
        <v>16</v>
      </c>
      <c r="C19" s="15">
        <v>2014</v>
      </c>
      <c r="D19" s="15">
        <v>21</v>
      </c>
      <c r="E19" s="15">
        <v>46</v>
      </c>
      <c r="G19" s="16">
        <f t="shared" si="0"/>
        <v>5.0000000000000044E-2</v>
      </c>
      <c r="H19" s="16">
        <f t="shared" si="1"/>
        <v>2.2222222222222143E-2</v>
      </c>
    </row>
    <row r="20" spans="2:13" x14ac:dyDescent="0.25">
      <c r="B20" s="15">
        <v>17</v>
      </c>
      <c r="C20" s="15">
        <v>2015</v>
      </c>
      <c r="D20" s="15">
        <v>20</v>
      </c>
      <c r="E20" s="15">
        <v>43</v>
      </c>
      <c r="G20" s="16">
        <f t="shared" si="0"/>
        <v>-4.7619047619047672E-2</v>
      </c>
      <c r="H20" s="16">
        <f t="shared" si="1"/>
        <v>-6.5217391304347783E-2</v>
      </c>
    </row>
    <row r="21" spans="2:13" x14ac:dyDescent="0.25">
      <c r="B21" s="15">
        <v>18</v>
      </c>
      <c r="C21" s="15">
        <v>2016</v>
      </c>
      <c r="D21" s="15">
        <v>21</v>
      </c>
      <c r="E21" s="15">
        <v>45</v>
      </c>
      <c r="G21" s="16">
        <f t="shared" si="0"/>
        <v>5.0000000000000044E-2</v>
      </c>
      <c r="H21" s="16">
        <f t="shared" si="1"/>
        <v>4.6511627906976827E-2</v>
      </c>
    </row>
    <row r="22" spans="2:13" x14ac:dyDescent="0.25">
      <c r="B22" s="15">
        <v>19</v>
      </c>
      <c r="C22" s="15">
        <v>2017</v>
      </c>
      <c r="D22" s="15">
        <v>22</v>
      </c>
      <c r="E22" s="15">
        <v>47</v>
      </c>
      <c r="G22" s="16">
        <f t="shared" si="0"/>
        <v>4.7619047619047672E-2</v>
      </c>
      <c r="H22" s="16">
        <f t="shared" si="1"/>
        <v>4.4444444444444509E-2</v>
      </c>
    </row>
    <row r="23" spans="2:13" x14ac:dyDescent="0.25">
      <c r="B23" s="15">
        <v>20</v>
      </c>
      <c r="C23" s="15">
        <v>2018</v>
      </c>
      <c r="D23" s="15">
        <v>24</v>
      </c>
      <c r="E23" s="15">
        <v>48</v>
      </c>
      <c r="G23" s="16">
        <f t="shared" si="0"/>
        <v>9.0909090909090828E-2</v>
      </c>
      <c r="H23" s="16">
        <f t="shared" si="1"/>
        <v>2.1276595744680771E-2</v>
      </c>
      <c r="J23" s="1">
        <f>+G28/H28</f>
        <v>1.7495941941776267</v>
      </c>
      <c r="K23" s="1">
        <f>+J5/K5</f>
        <v>2.0533333333333332</v>
      </c>
      <c r="M23" s="1">
        <f>+J13/K13</f>
        <v>1.7431256221063562</v>
      </c>
    </row>
    <row r="24" spans="2:13" x14ac:dyDescent="0.25">
      <c r="B24" s="15">
        <v>21</v>
      </c>
      <c r="C24" s="15">
        <v>2019</v>
      </c>
      <c r="D24" s="15">
        <v>21</v>
      </c>
      <c r="E24" s="15">
        <v>43</v>
      </c>
      <c r="G24" s="16">
        <f t="shared" si="0"/>
        <v>-0.125</v>
      </c>
      <c r="H24" s="16">
        <f t="shared" si="1"/>
        <v>-0.10416666666666663</v>
      </c>
    </row>
    <row r="25" spans="2:13" x14ac:dyDescent="0.25">
      <c r="B25" s="15"/>
      <c r="C25" s="15">
        <v>2020</v>
      </c>
      <c r="D25" s="15">
        <v>0</v>
      </c>
      <c r="E25" s="15">
        <v>0</v>
      </c>
      <c r="G25" s="16"/>
      <c r="H25" s="16"/>
    </row>
    <row r="26" spans="2:13" x14ac:dyDescent="0.25">
      <c r="B26" s="15"/>
      <c r="C26" s="15">
        <v>2021</v>
      </c>
      <c r="D26" s="15">
        <v>0</v>
      </c>
      <c r="E26" s="15">
        <v>0</v>
      </c>
      <c r="G26" s="16"/>
      <c r="H26" s="16"/>
    </row>
    <row r="27" spans="2:13" ht="15.75" thickBot="1" x14ac:dyDescent="0.3">
      <c r="B27" s="15"/>
      <c r="C27" s="15">
        <v>2022</v>
      </c>
      <c r="D27" s="15">
        <v>0</v>
      </c>
      <c r="E27" s="15">
        <v>0</v>
      </c>
      <c r="G27" s="20"/>
      <c r="H27" s="20"/>
    </row>
    <row r="28" spans="2:13" ht="17.25" thickTop="1" thickBot="1" x14ac:dyDescent="0.3">
      <c r="G28" s="23">
        <f>AVERAGE(G5:G24)</f>
        <v>3.9948893985271683E-2</v>
      </c>
      <c r="H28" s="23">
        <f>+AVERAGE(H5:H24)</f>
        <v>2.2833234196944236E-2</v>
      </c>
    </row>
    <row r="29" spans="2:13" ht="15.75" thickTop="1" x14ac:dyDescent="0.25"/>
  </sheetData>
  <mergeCells count="3">
    <mergeCell ref="G3:H3"/>
    <mergeCell ref="J3:K3"/>
    <mergeCell ref="M3:N3"/>
  </mergeCells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EEB3A-2824-42FB-AAC8-65F7FB47D9CD}">
  <sheetPr>
    <tabColor theme="4" tint="0.59999389629810485"/>
  </sheetPr>
  <dimension ref="B1:M37"/>
  <sheetViews>
    <sheetView topLeftCell="D1" workbookViewId="0">
      <selection activeCell="K30" sqref="K30"/>
    </sheetView>
  </sheetViews>
  <sheetFormatPr baseColWidth="10" defaultRowHeight="15" x14ac:dyDescent="0.25"/>
  <cols>
    <col min="1" max="1" width="3.140625" style="1" customWidth="1"/>
    <col min="2" max="2" width="3.85546875" style="1" customWidth="1"/>
    <col min="3" max="3" width="11.42578125" style="1"/>
    <col min="4" max="4" width="12.140625" style="1" customWidth="1"/>
    <col min="5" max="5" width="12.7109375" style="1" customWidth="1"/>
    <col min="6" max="6" width="13.7109375" style="1" customWidth="1"/>
    <col min="7" max="7" width="15.7109375" style="1" customWidth="1"/>
    <col min="8" max="8" width="2.7109375" style="1" customWidth="1"/>
    <col min="9" max="12" width="11.42578125" style="1"/>
    <col min="13" max="13" width="6.5703125" style="1" customWidth="1"/>
    <col min="14" max="16384" width="11.42578125" style="1"/>
  </cols>
  <sheetData>
    <row r="1" spans="2:13" ht="9.75" customHeight="1" x14ac:dyDescent="0.25"/>
    <row r="2" spans="2:13" s="14" customFormat="1" ht="72" customHeight="1" x14ac:dyDescent="0.25">
      <c r="C2" s="118" t="s">
        <v>46</v>
      </c>
      <c r="D2" s="118" t="s">
        <v>75</v>
      </c>
      <c r="E2" s="118" t="s">
        <v>76</v>
      </c>
      <c r="F2" s="118" t="s">
        <v>77</v>
      </c>
      <c r="G2" s="118" t="s">
        <v>81</v>
      </c>
      <c r="H2" s="119"/>
      <c r="I2" s="178" t="s">
        <v>48</v>
      </c>
      <c r="J2" s="179"/>
      <c r="K2" s="180"/>
      <c r="L2" s="120"/>
    </row>
    <row r="3" spans="2:13" x14ac:dyDescent="0.25">
      <c r="B3" s="15">
        <v>1</v>
      </c>
      <c r="C3" s="15">
        <v>1999</v>
      </c>
      <c r="D3" s="15">
        <v>10</v>
      </c>
      <c r="E3" s="15">
        <v>28</v>
      </c>
      <c r="F3" s="56">
        <f>+E3/D3</f>
        <v>2.8</v>
      </c>
      <c r="G3" s="75">
        <v>0.3</v>
      </c>
      <c r="I3" s="31" t="s">
        <v>78</v>
      </c>
      <c r="J3" s="4" t="s">
        <v>79</v>
      </c>
      <c r="K3" s="4" t="s">
        <v>80</v>
      </c>
      <c r="L3" s="4" t="s">
        <v>82</v>
      </c>
      <c r="M3" s="1">
        <v>10</v>
      </c>
    </row>
    <row r="4" spans="2:13" x14ac:dyDescent="0.25">
      <c r="B4" s="15">
        <v>2</v>
      </c>
      <c r="C4" s="15">
        <v>2000</v>
      </c>
      <c r="D4" s="15">
        <v>11</v>
      </c>
      <c r="E4" s="15">
        <v>32</v>
      </c>
      <c r="F4" s="56">
        <f t="shared" ref="F4:F23" si="0">+E4/D4</f>
        <v>2.9090909090909092</v>
      </c>
      <c r="G4" s="75">
        <v>0.35</v>
      </c>
      <c r="I4" s="16">
        <f>+D4/D3-1</f>
        <v>0.10000000000000009</v>
      </c>
      <c r="J4" s="16">
        <f>+E4/E3-1</f>
        <v>0.14285714285714279</v>
      </c>
      <c r="K4" s="16">
        <f>+F4/F3-1</f>
        <v>3.8961038961039085E-2</v>
      </c>
      <c r="L4" s="16">
        <f>+G4/G3-1</f>
        <v>0.16666666666666674</v>
      </c>
      <c r="M4" s="1">
        <v>12</v>
      </c>
    </row>
    <row r="5" spans="2:13" x14ac:dyDescent="0.25">
      <c r="B5" s="15">
        <v>3</v>
      </c>
      <c r="C5" s="15">
        <v>2001</v>
      </c>
      <c r="D5" s="15">
        <v>12</v>
      </c>
      <c r="E5" s="15">
        <v>33</v>
      </c>
      <c r="F5" s="56">
        <f t="shared" si="0"/>
        <v>2.75</v>
      </c>
      <c r="G5" s="75">
        <v>0.47</v>
      </c>
      <c r="I5" s="16">
        <f t="shared" ref="I5:L23" si="1">+D5/D4-1</f>
        <v>9.0909090909090828E-2</v>
      </c>
      <c r="J5" s="16">
        <f t="shared" si="1"/>
        <v>3.125E-2</v>
      </c>
      <c r="K5" s="16">
        <f t="shared" si="1"/>
        <v>-5.46875E-2</v>
      </c>
      <c r="L5" s="16">
        <f t="shared" si="1"/>
        <v>0.34285714285714297</v>
      </c>
      <c r="M5" s="1">
        <v>14</v>
      </c>
    </row>
    <row r="6" spans="2:13" x14ac:dyDescent="0.25">
      <c r="B6" s="15">
        <v>4</v>
      </c>
      <c r="C6" s="15">
        <v>2002</v>
      </c>
      <c r="D6" s="15">
        <v>13</v>
      </c>
      <c r="E6" s="15">
        <v>33</v>
      </c>
      <c r="F6" s="56">
        <f t="shared" si="0"/>
        <v>2.5384615384615383</v>
      </c>
      <c r="G6" s="75">
        <v>0.42</v>
      </c>
      <c r="I6" s="16">
        <f t="shared" si="1"/>
        <v>8.3333333333333259E-2</v>
      </c>
      <c r="J6" s="16">
        <f t="shared" si="1"/>
        <v>0</v>
      </c>
      <c r="K6" s="16">
        <f t="shared" si="1"/>
        <v>-7.6923076923076983E-2</v>
      </c>
      <c r="L6" s="16">
        <f t="shared" si="1"/>
        <v>-0.10638297872340419</v>
      </c>
      <c r="M6" s="1">
        <v>16</v>
      </c>
    </row>
    <row r="7" spans="2:13" x14ac:dyDescent="0.25">
      <c r="B7" s="15">
        <v>5</v>
      </c>
      <c r="C7" s="15">
        <v>2003</v>
      </c>
      <c r="D7" s="15">
        <v>13</v>
      </c>
      <c r="E7" s="15">
        <v>35</v>
      </c>
      <c r="F7" s="56">
        <f t="shared" si="0"/>
        <v>2.6923076923076925</v>
      </c>
      <c r="G7" s="75">
        <v>0.52</v>
      </c>
      <c r="I7" s="16">
        <f t="shared" si="1"/>
        <v>0</v>
      </c>
      <c r="J7" s="16">
        <f t="shared" si="1"/>
        <v>6.0606060606060552E-2</v>
      </c>
      <c r="K7" s="16">
        <f t="shared" si="1"/>
        <v>6.0606060606060774E-2</v>
      </c>
      <c r="L7" s="16">
        <f t="shared" si="1"/>
        <v>0.23809523809523814</v>
      </c>
      <c r="M7" s="1">
        <v>18</v>
      </c>
    </row>
    <row r="8" spans="2:13" x14ac:dyDescent="0.25">
      <c r="B8" s="15">
        <v>6</v>
      </c>
      <c r="C8" s="15">
        <v>2004</v>
      </c>
      <c r="D8" s="15">
        <v>14</v>
      </c>
      <c r="E8" s="15">
        <v>36</v>
      </c>
      <c r="F8" s="56">
        <f t="shared" si="0"/>
        <v>2.5714285714285716</v>
      </c>
      <c r="G8" s="75">
        <v>0.64</v>
      </c>
      <c r="I8" s="16">
        <f t="shared" si="1"/>
        <v>7.6923076923076872E-2</v>
      </c>
      <c r="J8" s="16">
        <f t="shared" si="1"/>
        <v>2.857142857142847E-2</v>
      </c>
      <c r="K8" s="16">
        <f t="shared" si="1"/>
        <v>-4.4897959183673453E-2</v>
      </c>
      <c r="L8" s="16">
        <f t="shared" si="1"/>
        <v>0.23076923076923084</v>
      </c>
      <c r="M8" s="1">
        <v>20</v>
      </c>
    </row>
    <row r="9" spans="2:13" x14ac:dyDescent="0.25">
      <c r="B9" s="15">
        <v>7</v>
      </c>
      <c r="C9" s="15">
        <v>2005</v>
      </c>
      <c r="D9" s="15">
        <v>14</v>
      </c>
      <c r="E9" s="15">
        <v>37</v>
      </c>
      <c r="F9" s="56">
        <f t="shared" si="0"/>
        <v>2.6428571428571428</v>
      </c>
      <c r="G9" s="75">
        <v>0.6</v>
      </c>
      <c r="I9" s="16">
        <f t="shared" si="1"/>
        <v>0</v>
      </c>
      <c r="J9" s="16">
        <f t="shared" si="1"/>
        <v>2.7777777777777679E-2</v>
      </c>
      <c r="K9" s="16">
        <f t="shared" si="1"/>
        <v>2.7777777777777679E-2</v>
      </c>
      <c r="L9" s="16">
        <f t="shared" si="1"/>
        <v>-6.25E-2</v>
      </c>
    </row>
    <row r="10" spans="2:13" x14ac:dyDescent="0.25">
      <c r="B10" s="15">
        <v>8</v>
      </c>
      <c r="C10" s="15">
        <v>2006</v>
      </c>
      <c r="D10" s="15">
        <v>15</v>
      </c>
      <c r="E10" s="15">
        <v>38</v>
      </c>
      <c r="F10" s="56">
        <f t="shared" si="0"/>
        <v>2.5333333333333332</v>
      </c>
      <c r="G10" s="75">
        <v>0.59</v>
      </c>
      <c r="I10" s="16">
        <f t="shared" si="1"/>
        <v>7.1428571428571397E-2</v>
      </c>
      <c r="J10" s="16">
        <f t="shared" si="1"/>
        <v>2.7027027027026973E-2</v>
      </c>
      <c r="K10" s="16">
        <f t="shared" si="1"/>
        <v>-4.1441441441441462E-2</v>
      </c>
      <c r="L10" s="16">
        <f t="shared" si="1"/>
        <v>-1.6666666666666718E-2</v>
      </c>
    </row>
    <row r="11" spans="2:13" x14ac:dyDescent="0.25">
      <c r="B11" s="15">
        <v>9</v>
      </c>
      <c r="C11" s="15">
        <v>2007</v>
      </c>
      <c r="D11" s="15">
        <v>15</v>
      </c>
      <c r="E11" s="15">
        <v>38</v>
      </c>
      <c r="F11" s="56">
        <f t="shared" si="0"/>
        <v>2.5333333333333332</v>
      </c>
      <c r="G11" s="75">
        <v>0.57999999999999996</v>
      </c>
      <c r="I11" s="16">
        <f t="shared" si="1"/>
        <v>0</v>
      </c>
      <c r="J11" s="16">
        <f t="shared" si="1"/>
        <v>0</v>
      </c>
      <c r="K11" s="16">
        <f t="shared" si="1"/>
        <v>0</v>
      </c>
      <c r="L11" s="16">
        <f t="shared" si="1"/>
        <v>-1.6949152542372947E-2</v>
      </c>
    </row>
    <row r="12" spans="2:13" x14ac:dyDescent="0.25">
      <c r="B12" s="15">
        <v>10</v>
      </c>
      <c r="C12" s="15">
        <v>2008</v>
      </c>
      <c r="D12" s="15">
        <v>16</v>
      </c>
      <c r="E12" s="15">
        <v>40</v>
      </c>
      <c r="F12" s="56">
        <f t="shared" si="0"/>
        <v>2.5</v>
      </c>
      <c r="G12" s="75">
        <v>0.69</v>
      </c>
      <c r="I12" s="16">
        <f t="shared" si="1"/>
        <v>6.6666666666666652E-2</v>
      </c>
      <c r="J12" s="16">
        <f t="shared" si="1"/>
        <v>5.2631578947368363E-2</v>
      </c>
      <c r="K12" s="16">
        <f t="shared" si="1"/>
        <v>-1.3157894736842035E-2</v>
      </c>
      <c r="L12" s="16">
        <f t="shared" si="1"/>
        <v>0.18965517241379315</v>
      </c>
    </row>
    <row r="13" spans="2:13" x14ac:dyDescent="0.25">
      <c r="B13" s="15">
        <v>11</v>
      </c>
      <c r="C13" s="15">
        <v>2009</v>
      </c>
      <c r="D13" s="15">
        <v>16</v>
      </c>
      <c r="E13" s="15">
        <v>41</v>
      </c>
      <c r="F13" s="56">
        <f t="shared" si="0"/>
        <v>2.5625</v>
      </c>
      <c r="G13" s="75">
        <v>0.57999999999999996</v>
      </c>
      <c r="I13" s="16">
        <f t="shared" si="1"/>
        <v>0</v>
      </c>
      <c r="J13" s="16">
        <f t="shared" si="1"/>
        <v>2.4999999999999911E-2</v>
      </c>
      <c r="K13" s="16">
        <f t="shared" si="1"/>
        <v>2.4999999999999911E-2</v>
      </c>
      <c r="L13" s="16">
        <f t="shared" si="1"/>
        <v>-0.15942028985507251</v>
      </c>
      <c r="M13" s="1">
        <v>25</v>
      </c>
    </row>
    <row r="14" spans="2:13" x14ac:dyDescent="0.25">
      <c r="B14" s="15">
        <v>12</v>
      </c>
      <c r="C14" s="15">
        <v>2010</v>
      </c>
      <c r="D14" s="15">
        <v>17</v>
      </c>
      <c r="E14" s="15">
        <v>42</v>
      </c>
      <c r="F14" s="56">
        <f t="shared" si="0"/>
        <v>2.4705882352941178</v>
      </c>
      <c r="G14" s="75">
        <v>0.56999999999999995</v>
      </c>
      <c r="I14" s="16">
        <f t="shared" si="1"/>
        <v>6.25E-2</v>
      </c>
      <c r="J14" s="16">
        <f t="shared" si="1"/>
        <v>2.4390243902439046E-2</v>
      </c>
      <c r="K14" s="16">
        <f t="shared" si="1"/>
        <v>-3.5868005738880826E-2</v>
      </c>
      <c r="L14" s="16">
        <f t="shared" si="1"/>
        <v>-1.7241379310344862E-2</v>
      </c>
      <c r="M14" s="1">
        <v>30</v>
      </c>
    </row>
    <row r="15" spans="2:13" x14ac:dyDescent="0.25">
      <c r="B15" s="15">
        <v>13</v>
      </c>
      <c r="C15" s="15">
        <v>2011</v>
      </c>
      <c r="D15" s="15">
        <v>16</v>
      </c>
      <c r="E15" s="15">
        <v>41</v>
      </c>
      <c r="F15" s="56">
        <f t="shared" si="0"/>
        <v>2.5625</v>
      </c>
      <c r="G15" s="75">
        <v>0.6</v>
      </c>
      <c r="I15" s="16">
        <f t="shared" si="1"/>
        <v>-5.8823529411764719E-2</v>
      </c>
      <c r="J15" s="16">
        <f t="shared" si="1"/>
        <v>-2.3809523809523836E-2</v>
      </c>
      <c r="K15" s="16">
        <f t="shared" si="1"/>
        <v>3.7202380952380931E-2</v>
      </c>
      <c r="L15" s="16">
        <f t="shared" si="1"/>
        <v>5.2631578947368363E-2</v>
      </c>
      <c r="M15" s="1">
        <v>35</v>
      </c>
    </row>
    <row r="16" spans="2:13" x14ac:dyDescent="0.25">
      <c r="B16" s="15">
        <v>14</v>
      </c>
      <c r="C16" s="15">
        <v>2012</v>
      </c>
      <c r="D16" s="15">
        <v>19</v>
      </c>
      <c r="E16" s="15">
        <v>43</v>
      </c>
      <c r="F16" s="56">
        <f t="shared" si="0"/>
        <v>2.263157894736842</v>
      </c>
      <c r="G16" s="75">
        <v>0.65</v>
      </c>
      <c r="I16" s="16">
        <f t="shared" si="1"/>
        <v>0.1875</v>
      </c>
      <c r="J16" s="16">
        <f t="shared" si="1"/>
        <v>4.8780487804878092E-2</v>
      </c>
      <c r="K16" s="16">
        <f t="shared" si="1"/>
        <v>-0.11681643132220798</v>
      </c>
      <c r="L16" s="16">
        <f t="shared" si="1"/>
        <v>8.3333333333333481E-2</v>
      </c>
      <c r="M16" s="1">
        <v>40</v>
      </c>
    </row>
    <row r="17" spans="2:13" x14ac:dyDescent="0.25">
      <c r="B17" s="15">
        <v>15</v>
      </c>
      <c r="C17" s="15">
        <v>2013</v>
      </c>
      <c r="D17" s="15">
        <v>20</v>
      </c>
      <c r="E17" s="15">
        <v>45</v>
      </c>
      <c r="F17" s="56">
        <f t="shared" si="0"/>
        <v>2.25</v>
      </c>
      <c r="G17" s="75">
        <v>0.67</v>
      </c>
      <c r="I17" s="16">
        <f t="shared" si="1"/>
        <v>5.2631578947368363E-2</v>
      </c>
      <c r="J17" s="16">
        <f t="shared" si="1"/>
        <v>4.6511627906976827E-2</v>
      </c>
      <c r="K17" s="16">
        <f t="shared" si="1"/>
        <v>-5.8139534883721034E-3</v>
      </c>
      <c r="L17" s="16">
        <f t="shared" si="1"/>
        <v>3.0769230769230882E-2</v>
      </c>
      <c r="M17" s="1">
        <v>45</v>
      </c>
    </row>
    <row r="18" spans="2:13" x14ac:dyDescent="0.25">
      <c r="B18" s="15">
        <v>16</v>
      </c>
      <c r="C18" s="15">
        <v>2014</v>
      </c>
      <c r="D18" s="15">
        <v>21</v>
      </c>
      <c r="E18" s="15">
        <v>46</v>
      </c>
      <c r="F18" s="56">
        <f t="shared" si="0"/>
        <v>2.1904761904761907</v>
      </c>
      <c r="G18" s="75">
        <v>0.65</v>
      </c>
      <c r="I18" s="16">
        <f t="shared" si="1"/>
        <v>5.0000000000000044E-2</v>
      </c>
      <c r="J18" s="16">
        <f t="shared" si="1"/>
        <v>2.2222222222222143E-2</v>
      </c>
      <c r="K18" s="16">
        <f t="shared" si="1"/>
        <v>-2.6455026455026398E-2</v>
      </c>
      <c r="L18" s="16">
        <f t="shared" si="1"/>
        <v>-2.9850746268656692E-2</v>
      </c>
    </row>
    <row r="19" spans="2:13" x14ac:dyDescent="0.25">
      <c r="B19" s="15">
        <v>17</v>
      </c>
      <c r="C19" s="15">
        <v>2015</v>
      </c>
      <c r="D19" s="15">
        <v>20</v>
      </c>
      <c r="E19" s="15">
        <v>43</v>
      </c>
      <c r="F19" s="56">
        <f t="shared" si="0"/>
        <v>2.15</v>
      </c>
      <c r="G19" s="75">
        <v>0.7</v>
      </c>
      <c r="I19" s="16">
        <f t="shared" si="1"/>
        <v>-4.7619047619047672E-2</v>
      </c>
      <c r="J19" s="16">
        <f t="shared" si="1"/>
        <v>-6.5217391304347783E-2</v>
      </c>
      <c r="K19" s="16">
        <f t="shared" si="1"/>
        <v>-1.8478260869565388E-2</v>
      </c>
      <c r="L19" s="16">
        <f t="shared" si="1"/>
        <v>7.6923076923076872E-2</v>
      </c>
    </row>
    <row r="20" spans="2:13" x14ac:dyDescent="0.25">
      <c r="B20" s="15">
        <v>18</v>
      </c>
      <c r="C20" s="15">
        <v>2016</v>
      </c>
      <c r="D20" s="15">
        <v>21</v>
      </c>
      <c r="E20" s="15">
        <v>45</v>
      </c>
      <c r="F20" s="56">
        <f t="shared" si="0"/>
        <v>2.1428571428571428</v>
      </c>
      <c r="G20" s="75">
        <v>0.68</v>
      </c>
      <c r="I20" s="16">
        <f t="shared" si="1"/>
        <v>5.0000000000000044E-2</v>
      </c>
      <c r="J20" s="16">
        <f t="shared" si="1"/>
        <v>4.6511627906976827E-2</v>
      </c>
      <c r="K20" s="16">
        <f t="shared" si="1"/>
        <v>-3.3222591362126463E-3</v>
      </c>
      <c r="L20" s="16">
        <f t="shared" si="1"/>
        <v>-2.857142857142847E-2</v>
      </c>
    </row>
    <row r="21" spans="2:13" x14ac:dyDescent="0.25">
      <c r="B21" s="15">
        <v>19</v>
      </c>
      <c r="C21" s="15">
        <v>2017</v>
      </c>
      <c r="D21" s="15">
        <v>22</v>
      </c>
      <c r="E21" s="15">
        <v>47</v>
      </c>
      <c r="F21" s="56">
        <f t="shared" si="0"/>
        <v>2.1363636363636362</v>
      </c>
      <c r="G21" s="75">
        <v>0.71</v>
      </c>
      <c r="I21" s="16">
        <f t="shared" si="1"/>
        <v>4.7619047619047672E-2</v>
      </c>
      <c r="J21" s="16">
        <f t="shared" si="1"/>
        <v>4.4444444444444509E-2</v>
      </c>
      <c r="K21" s="16">
        <f t="shared" si="1"/>
        <v>-3.0303030303030498E-3</v>
      </c>
      <c r="L21" s="16">
        <f t="shared" si="1"/>
        <v>4.4117647058823373E-2</v>
      </c>
    </row>
    <row r="22" spans="2:13" x14ac:dyDescent="0.25">
      <c r="B22" s="15">
        <v>20</v>
      </c>
      <c r="C22" s="15">
        <v>2018</v>
      </c>
      <c r="D22" s="15">
        <v>24</v>
      </c>
      <c r="E22" s="15">
        <v>48</v>
      </c>
      <c r="F22" s="56">
        <f t="shared" si="0"/>
        <v>2</v>
      </c>
      <c r="G22" s="75">
        <v>0.72</v>
      </c>
      <c r="I22" s="16">
        <f t="shared" si="1"/>
        <v>9.0909090909090828E-2</v>
      </c>
      <c r="J22" s="16">
        <f t="shared" si="1"/>
        <v>2.1276595744680771E-2</v>
      </c>
      <c r="K22" s="16">
        <f t="shared" si="1"/>
        <v>-6.3829787234042534E-2</v>
      </c>
      <c r="L22" s="16">
        <f t="shared" si="1"/>
        <v>1.4084507042253502E-2</v>
      </c>
      <c r="M22" s="1">
        <v>2.2999999999999998</v>
      </c>
    </row>
    <row r="23" spans="2:13" x14ac:dyDescent="0.25">
      <c r="B23" s="15">
        <v>21</v>
      </c>
      <c r="C23" s="15">
        <v>2019</v>
      </c>
      <c r="D23" s="15">
        <v>21</v>
      </c>
      <c r="E23" s="15">
        <v>43</v>
      </c>
      <c r="F23" s="56">
        <f t="shared" si="0"/>
        <v>2.0476190476190474</v>
      </c>
      <c r="G23" s="75">
        <v>0.61</v>
      </c>
      <c r="I23" s="16">
        <f t="shared" si="1"/>
        <v>-0.125</v>
      </c>
      <c r="J23" s="16">
        <f t="shared" si="1"/>
        <v>-0.10416666666666663</v>
      </c>
      <c r="K23" s="16">
        <f t="shared" si="1"/>
        <v>2.3809523809523725E-2</v>
      </c>
      <c r="L23" s="16">
        <f t="shared" si="1"/>
        <v>-0.15277777777777779</v>
      </c>
      <c r="M23" s="1">
        <v>2.4</v>
      </c>
    </row>
    <row r="24" spans="2:13" x14ac:dyDescent="0.25">
      <c r="B24" s="15"/>
      <c r="C24" s="15">
        <v>2020</v>
      </c>
      <c r="D24" s="15">
        <v>0</v>
      </c>
      <c r="E24" s="15">
        <v>0</v>
      </c>
      <c r="F24" s="56"/>
      <c r="G24" s="56"/>
      <c r="I24" s="16"/>
      <c r="J24" s="16"/>
      <c r="K24" s="16"/>
      <c r="L24" s="16"/>
      <c r="M24" s="1">
        <v>2.5</v>
      </c>
    </row>
    <row r="25" spans="2:13" x14ac:dyDescent="0.25">
      <c r="B25" s="15"/>
      <c r="C25" s="15">
        <v>2021</v>
      </c>
      <c r="D25" s="15">
        <v>0</v>
      </c>
      <c r="E25" s="15">
        <v>0</v>
      </c>
      <c r="F25" s="56"/>
      <c r="G25" s="56"/>
      <c r="I25" s="16"/>
      <c r="J25" s="16"/>
      <c r="K25" s="16"/>
      <c r="L25" s="16"/>
      <c r="M25" s="1">
        <v>2.6</v>
      </c>
    </row>
    <row r="26" spans="2:13" ht="15.75" thickBot="1" x14ac:dyDescent="0.3">
      <c r="B26" s="15"/>
      <c r="C26" s="15">
        <v>2022</v>
      </c>
      <c r="D26" s="15">
        <v>0</v>
      </c>
      <c r="E26" s="15">
        <v>0</v>
      </c>
      <c r="F26" s="56"/>
      <c r="G26" s="56"/>
      <c r="I26" s="20"/>
      <c r="J26" s="20"/>
      <c r="K26" s="57"/>
      <c r="L26" s="16"/>
      <c r="M26" s="1">
        <v>2.8</v>
      </c>
    </row>
    <row r="27" spans="2:13" ht="17.25" thickTop="1" thickBot="1" x14ac:dyDescent="0.3">
      <c r="I27" s="23">
        <f>AVERAGE(I4:I23)</f>
        <v>3.9948893985271683E-2</v>
      </c>
      <c r="J27" s="23">
        <f>+AVERAGE(J4:J23)</f>
        <v>2.2833234196944236E-2</v>
      </c>
      <c r="K27" s="23">
        <f>+AVERAGE(K4:K23)</f>
        <v>-1.4568255872643137E-2</v>
      </c>
      <c r="L27" s="82">
        <f>+AVERAGE(L4:L23)</f>
        <v>4.397712025802171E-2</v>
      </c>
    </row>
    <row r="28" spans="2:13" ht="15.75" thickTop="1" x14ac:dyDescent="0.25"/>
    <row r="33" spans="13:13" x14ac:dyDescent="0.25">
      <c r="M33" s="1">
        <v>0.3</v>
      </c>
    </row>
    <row r="34" spans="13:13" x14ac:dyDescent="0.25">
      <c r="M34" s="1">
        <v>0.4</v>
      </c>
    </row>
    <row r="35" spans="13:13" x14ac:dyDescent="0.25">
      <c r="M35" s="1">
        <v>0.5</v>
      </c>
    </row>
    <row r="36" spans="13:13" x14ac:dyDescent="0.25">
      <c r="M36" s="1">
        <v>0.6</v>
      </c>
    </row>
    <row r="37" spans="13:13" x14ac:dyDescent="0.25">
      <c r="M37" s="1">
        <v>0.7</v>
      </c>
    </row>
  </sheetData>
  <mergeCells count="1">
    <mergeCell ref="I2:K2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092A1-F6BC-43C3-9A3E-2CC2F1D230E4}">
  <sheetPr>
    <tabColor theme="4" tint="0.59999389629810485"/>
  </sheetPr>
  <dimension ref="C16:L30"/>
  <sheetViews>
    <sheetView workbookViewId="0">
      <selection activeCell="F33" sqref="F33"/>
    </sheetView>
  </sheetViews>
  <sheetFormatPr baseColWidth="10" defaultRowHeight="15" x14ac:dyDescent="0.25"/>
  <cols>
    <col min="1" max="16384" width="11.42578125" style="1"/>
  </cols>
  <sheetData>
    <row r="16" spans="3:10" ht="18.75" x14ac:dyDescent="0.3">
      <c r="C16" s="152" t="s">
        <v>246</v>
      </c>
      <c r="J16" s="152" t="s">
        <v>248</v>
      </c>
    </row>
    <row r="19" spans="3:12" x14ac:dyDescent="0.25">
      <c r="L19" s="1" t="s">
        <v>247</v>
      </c>
    </row>
    <row r="30" spans="3:12" ht="18.75" x14ac:dyDescent="0.3">
      <c r="C30" s="152" t="s">
        <v>249</v>
      </c>
      <c r="J30" s="152" t="s">
        <v>250</v>
      </c>
    </row>
  </sheetData>
  <pageMargins left="0.7" right="0.7" top="0.75" bottom="0.75" header="0.3" footer="0.3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56167-B072-4CD8-A7B1-924CA3FC8356}">
  <sheetPr>
    <tabColor theme="4" tint="0.59999389629810485"/>
  </sheetPr>
  <dimension ref="B4:I13"/>
  <sheetViews>
    <sheetView workbookViewId="0">
      <selection activeCell="E22" sqref="E22"/>
    </sheetView>
  </sheetViews>
  <sheetFormatPr baseColWidth="10" defaultRowHeight="15" x14ac:dyDescent="0.25"/>
  <cols>
    <col min="1" max="1" width="11.42578125" style="1"/>
    <col min="2" max="2" width="15.5703125" style="1" customWidth="1"/>
    <col min="3" max="3" width="20.5703125" style="1" customWidth="1"/>
    <col min="4" max="5" width="11.42578125" style="1"/>
    <col min="6" max="6" width="14.140625" style="1" customWidth="1"/>
    <col min="7" max="8" width="11.42578125" style="1"/>
    <col min="9" max="9" width="17.28515625" style="1" customWidth="1"/>
    <col min="10" max="16384" width="11.42578125" style="1"/>
  </cols>
  <sheetData>
    <row r="4" spans="2:9" ht="45" x14ac:dyDescent="0.25">
      <c r="B4" s="153" t="s">
        <v>252</v>
      </c>
      <c r="C4" s="153" t="s">
        <v>253</v>
      </c>
      <c r="E4" s="154"/>
      <c r="F4" s="153" t="s">
        <v>253</v>
      </c>
      <c r="H4" s="155" t="s">
        <v>272</v>
      </c>
      <c r="I4" s="155" t="s">
        <v>262</v>
      </c>
    </row>
    <row r="5" spans="2:9" ht="30" x14ac:dyDescent="0.25">
      <c r="B5" s="153" t="s">
        <v>254</v>
      </c>
      <c r="C5" s="109">
        <v>0.105</v>
      </c>
      <c r="E5" s="154" t="s">
        <v>260</v>
      </c>
      <c r="F5" s="25">
        <v>1.7000000000000001E-2</v>
      </c>
      <c r="H5" s="154" t="s">
        <v>263</v>
      </c>
      <c r="I5" s="25">
        <v>0.14799999999999999</v>
      </c>
    </row>
    <row r="6" spans="2:9" x14ac:dyDescent="0.25">
      <c r="B6" s="153" t="s">
        <v>255</v>
      </c>
      <c r="C6" s="109">
        <v>7.2999999999999995E-2</v>
      </c>
      <c r="E6" s="154" t="s">
        <v>261</v>
      </c>
      <c r="F6" s="25">
        <v>2.8000000000000001E-2</v>
      </c>
      <c r="H6" s="154" t="s">
        <v>264</v>
      </c>
      <c r="I6" s="25">
        <v>0.08</v>
      </c>
    </row>
    <row r="7" spans="2:9" ht="30" x14ac:dyDescent="0.25">
      <c r="B7" s="153" t="s">
        <v>256</v>
      </c>
      <c r="C7" s="109">
        <v>6.3E-2</v>
      </c>
      <c r="H7" s="154" t="s">
        <v>265</v>
      </c>
      <c r="I7" s="25">
        <v>3.5999999999999997E-2</v>
      </c>
    </row>
    <row r="8" spans="2:9" x14ac:dyDescent="0.25">
      <c r="B8" s="153" t="s">
        <v>257</v>
      </c>
      <c r="C8" s="109">
        <v>0.06</v>
      </c>
      <c r="H8" s="154" t="s">
        <v>266</v>
      </c>
      <c r="I8" s="25">
        <v>1.2999999999999999E-2</v>
      </c>
    </row>
    <row r="9" spans="2:9" x14ac:dyDescent="0.25">
      <c r="B9" s="153" t="s">
        <v>258</v>
      </c>
      <c r="C9" s="109">
        <v>5.6000000000000001E-2</v>
      </c>
      <c r="H9" s="154" t="s">
        <v>267</v>
      </c>
      <c r="I9" s="25">
        <v>4.0000000000000001E-3</v>
      </c>
    </row>
    <row r="10" spans="2:9" ht="30" x14ac:dyDescent="0.25">
      <c r="B10" s="153" t="s">
        <v>259</v>
      </c>
      <c r="C10" s="108"/>
      <c r="H10" s="154" t="s">
        <v>268</v>
      </c>
      <c r="I10" s="25">
        <v>2E-3</v>
      </c>
    </row>
    <row r="11" spans="2:9" x14ac:dyDescent="0.25">
      <c r="H11" s="154" t="s">
        <v>269</v>
      </c>
      <c r="I11" s="25">
        <v>2E-3</v>
      </c>
    </row>
    <row r="12" spans="2:9" x14ac:dyDescent="0.25">
      <c r="H12" s="156" t="s">
        <v>270</v>
      </c>
      <c r="I12" s="25">
        <v>2E-3</v>
      </c>
    </row>
    <row r="13" spans="2:9" x14ac:dyDescent="0.25">
      <c r="H13" s="154" t="s">
        <v>271</v>
      </c>
      <c r="I13" s="25">
        <v>0</v>
      </c>
    </row>
  </sheetData>
  <pageMargins left="0.7" right="0.7" top="0.75" bottom="0.75" header="0.3" footer="0.3"/>
  <ignoredErrors>
    <ignoredError sqref="H12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69DF3-F1AB-42D7-962B-3C36C5F5FF85}">
  <sheetPr>
    <tabColor theme="9" tint="0.39997558519241921"/>
  </sheetPr>
  <dimension ref="B3:N29"/>
  <sheetViews>
    <sheetView topLeftCell="C1" workbookViewId="0">
      <selection activeCell="J30" sqref="J30"/>
    </sheetView>
  </sheetViews>
  <sheetFormatPr baseColWidth="10" defaultRowHeight="15" x14ac:dyDescent="0.25"/>
  <cols>
    <col min="1" max="1" width="11.42578125" style="1"/>
    <col min="2" max="2" width="8.140625" style="1" customWidth="1"/>
    <col min="3" max="3" width="11.42578125" style="1"/>
    <col min="4" max="4" width="14.140625" style="1" customWidth="1"/>
    <col min="5" max="5" width="14.85546875" style="1" customWidth="1"/>
    <col min="6" max="9" width="11.42578125" style="1"/>
    <col min="10" max="10" width="16.85546875" style="1" customWidth="1"/>
    <col min="11" max="11" width="17.42578125" style="1" customWidth="1"/>
    <col min="12" max="12" width="6.140625" style="1" customWidth="1"/>
    <col min="13" max="13" width="18" style="1" customWidth="1"/>
    <col min="14" max="16384" width="11.42578125" style="1"/>
  </cols>
  <sheetData>
    <row r="3" spans="2:14" s="14" customFormat="1" ht="43.5" customHeight="1" x14ac:dyDescent="0.25">
      <c r="C3" s="99" t="s">
        <v>46</v>
      </c>
      <c r="D3" s="99" t="s">
        <v>58</v>
      </c>
      <c r="E3" s="99" t="s">
        <v>47</v>
      </c>
      <c r="G3" s="167" t="s">
        <v>48</v>
      </c>
      <c r="H3" s="168"/>
      <c r="J3" s="169" t="s">
        <v>110</v>
      </c>
      <c r="K3" s="170"/>
      <c r="M3" s="169" t="s">
        <v>52</v>
      </c>
      <c r="N3" s="170"/>
    </row>
    <row r="4" spans="2:14" ht="15.75" thickBot="1" x14ac:dyDescent="0.3">
      <c r="B4" s="15">
        <v>1</v>
      </c>
      <c r="C4" s="15">
        <v>1999</v>
      </c>
      <c r="D4" s="15">
        <v>10</v>
      </c>
      <c r="E4" s="15">
        <v>28</v>
      </c>
      <c r="G4" s="16"/>
      <c r="H4" s="16"/>
      <c r="J4" s="41" t="s">
        <v>59</v>
      </c>
      <c r="K4" s="40"/>
      <c r="M4" s="41" t="s">
        <v>60</v>
      </c>
    </row>
    <row r="5" spans="2:14" ht="17.25" thickTop="1" thickBot="1" x14ac:dyDescent="0.3">
      <c r="B5" s="15">
        <v>2</v>
      </c>
      <c r="C5" s="15">
        <v>2000</v>
      </c>
      <c r="D5" s="15">
        <v>11</v>
      </c>
      <c r="E5" s="15">
        <v>32</v>
      </c>
      <c r="G5" s="16"/>
      <c r="H5" s="16"/>
      <c r="J5" s="21"/>
      <c r="K5" s="21"/>
      <c r="M5" s="21"/>
      <c r="N5" s="21"/>
    </row>
    <row r="6" spans="2:14" ht="15.75" thickTop="1" x14ac:dyDescent="0.25">
      <c r="B6" s="15">
        <v>3</v>
      </c>
      <c r="C6" s="15">
        <v>2001</v>
      </c>
      <c r="D6" s="15">
        <v>12</v>
      </c>
      <c r="E6" s="15">
        <v>33</v>
      </c>
      <c r="G6" s="16"/>
      <c r="H6" s="16"/>
    </row>
    <row r="7" spans="2:14" x14ac:dyDescent="0.25">
      <c r="B7" s="15">
        <v>4</v>
      </c>
      <c r="C7" s="15">
        <v>2002</v>
      </c>
      <c r="D7" s="15">
        <v>13</v>
      </c>
      <c r="E7" s="15">
        <v>33</v>
      </c>
      <c r="G7" s="16"/>
      <c r="H7" s="16"/>
    </row>
    <row r="8" spans="2:14" x14ac:dyDescent="0.25">
      <c r="B8" s="15">
        <v>5</v>
      </c>
      <c r="C8" s="15">
        <v>2003</v>
      </c>
      <c r="D8" s="15">
        <v>13</v>
      </c>
      <c r="E8" s="15">
        <v>35</v>
      </c>
      <c r="G8" s="16"/>
      <c r="H8" s="16"/>
      <c r="J8" s="22" t="s">
        <v>49</v>
      </c>
      <c r="K8" s="22"/>
    </row>
    <row r="9" spans="2:14" x14ac:dyDescent="0.25">
      <c r="B9" s="15">
        <v>6</v>
      </c>
      <c r="C9" s="15">
        <v>2004</v>
      </c>
      <c r="D9" s="15">
        <v>14</v>
      </c>
      <c r="E9" s="15">
        <v>36</v>
      </c>
      <c r="G9" s="16"/>
      <c r="H9" s="16"/>
      <c r="J9" s="18"/>
      <c r="K9" s="19"/>
    </row>
    <row r="10" spans="2:14" x14ac:dyDescent="0.25">
      <c r="B10" s="15">
        <v>7</v>
      </c>
      <c r="C10" s="15">
        <v>2005</v>
      </c>
      <c r="D10" s="15">
        <v>14</v>
      </c>
      <c r="E10" s="15">
        <v>37</v>
      </c>
      <c r="G10" s="16"/>
      <c r="H10" s="16"/>
      <c r="J10" s="22" t="s">
        <v>50</v>
      </c>
      <c r="K10" s="22"/>
    </row>
    <row r="11" spans="2:14" x14ac:dyDescent="0.25">
      <c r="B11" s="15">
        <v>8</v>
      </c>
      <c r="C11" s="15">
        <v>2006</v>
      </c>
      <c r="D11" s="15">
        <v>15</v>
      </c>
      <c r="E11" s="15">
        <v>38</v>
      </c>
      <c r="G11" s="16"/>
      <c r="H11" s="16"/>
      <c r="J11" s="22" t="s">
        <v>51</v>
      </c>
      <c r="K11" s="22"/>
    </row>
    <row r="12" spans="2:14" ht="15.75" thickBot="1" x14ac:dyDescent="0.3">
      <c r="B12" s="15">
        <v>9</v>
      </c>
      <c r="C12" s="15">
        <v>2007</v>
      </c>
      <c r="D12" s="15">
        <v>15</v>
      </c>
      <c r="E12" s="15">
        <v>38</v>
      </c>
      <c r="G12" s="16"/>
      <c r="H12" s="16"/>
    </row>
    <row r="13" spans="2:14" ht="17.25" thickTop="1" thickBot="1" x14ac:dyDescent="0.3">
      <c r="B13" s="15">
        <v>10</v>
      </c>
      <c r="C13" s="15">
        <v>2008</v>
      </c>
      <c r="D13" s="15">
        <v>16</v>
      </c>
      <c r="E13" s="15">
        <v>40</v>
      </c>
      <c r="G13" s="16"/>
      <c r="H13" s="16"/>
      <c r="J13" s="21"/>
      <c r="K13" s="21"/>
    </row>
    <row r="14" spans="2:14" ht="15.75" thickTop="1" x14ac:dyDescent="0.25">
      <c r="B14" s="15">
        <v>11</v>
      </c>
      <c r="C14" s="15">
        <v>2009</v>
      </c>
      <c r="D14" s="15">
        <v>16</v>
      </c>
      <c r="E14" s="15">
        <v>41</v>
      </c>
      <c r="G14" s="16"/>
      <c r="H14" s="16"/>
    </row>
    <row r="15" spans="2:14" x14ac:dyDescent="0.25">
      <c r="B15" s="15">
        <v>12</v>
      </c>
      <c r="C15" s="15">
        <v>2010</v>
      </c>
      <c r="D15" s="15">
        <v>17</v>
      </c>
      <c r="E15" s="15">
        <v>42</v>
      </c>
      <c r="G15" s="16"/>
      <c r="H15" s="16"/>
    </row>
    <row r="16" spans="2:14" x14ac:dyDescent="0.25">
      <c r="B16" s="15">
        <v>13</v>
      </c>
      <c r="C16" s="15">
        <v>2011</v>
      </c>
      <c r="D16" s="15">
        <v>16</v>
      </c>
      <c r="E16" s="15">
        <v>41</v>
      </c>
      <c r="G16" s="16"/>
      <c r="H16" s="16"/>
    </row>
    <row r="17" spans="2:10" x14ac:dyDescent="0.25">
      <c r="B17" s="15">
        <v>14</v>
      </c>
      <c r="C17" s="15">
        <v>2012</v>
      </c>
      <c r="D17" s="15">
        <v>19</v>
      </c>
      <c r="E17" s="15">
        <v>43</v>
      </c>
      <c r="G17" s="16"/>
      <c r="H17" s="16"/>
      <c r="J17" s="17"/>
    </row>
    <row r="18" spans="2:10" x14ac:dyDescent="0.25">
      <c r="B18" s="15">
        <v>15</v>
      </c>
      <c r="C18" s="15">
        <v>2013</v>
      </c>
      <c r="D18" s="15">
        <v>20</v>
      </c>
      <c r="E18" s="15">
        <v>45</v>
      </c>
      <c r="G18" s="16"/>
      <c r="H18" s="16"/>
    </row>
    <row r="19" spans="2:10" x14ac:dyDescent="0.25">
      <c r="B19" s="15">
        <v>16</v>
      </c>
      <c r="C19" s="15">
        <v>2014</v>
      </c>
      <c r="D19" s="15">
        <v>21</v>
      </c>
      <c r="E19" s="15">
        <v>46</v>
      </c>
      <c r="G19" s="16"/>
      <c r="H19" s="16"/>
    </row>
    <row r="20" spans="2:10" x14ac:dyDescent="0.25">
      <c r="B20" s="15">
        <v>17</v>
      </c>
      <c r="C20" s="15">
        <v>2015</v>
      </c>
      <c r="D20" s="15">
        <v>20</v>
      </c>
      <c r="E20" s="15">
        <v>43</v>
      </c>
      <c r="G20" s="16"/>
      <c r="H20" s="16"/>
    </row>
    <row r="21" spans="2:10" x14ac:dyDescent="0.25">
      <c r="B21" s="15">
        <v>18</v>
      </c>
      <c r="C21" s="15">
        <v>2016</v>
      </c>
      <c r="D21" s="15">
        <v>21</v>
      </c>
      <c r="E21" s="15">
        <v>45</v>
      </c>
      <c r="G21" s="16"/>
      <c r="H21" s="16"/>
    </row>
    <row r="22" spans="2:10" x14ac:dyDescent="0.25">
      <c r="B22" s="15">
        <v>19</v>
      </c>
      <c r="C22" s="15">
        <v>2017</v>
      </c>
      <c r="D22" s="15">
        <v>22</v>
      </c>
      <c r="E22" s="15">
        <v>47</v>
      </c>
      <c r="G22" s="16"/>
      <c r="H22" s="16"/>
    </row>
    <row r="23" spans="2:10" x14ac:dyDescent="0.25">
      <c r="B23" s="15">
        <v>20</v>
      </c>
      <c r="C23" s="15">
        <v>2018</v>
      </c>
      <c r="D23" s="15">
        <v>24</v>
      </c>
      <c r="E23" s="15">
        <v>48</v>
      </c>
      <c r="G23" s="16"/>
      <c r="H23" s="16"/>
    </row>
    <row r="24" spans="2:10" x14ac:dyDescent="0.25">
      <c r="B24" s="15">
        <v>21</v>
      </c>
      <c r="C24" s="15">
        <v>2019</v>
      </c>
      <c r="D24" s="15">
        <v>21</v>
      </c>
      <c r="E24" s="15">
        <v>43</v>
      </c>
      <c r="G24" s="16"/>
      <c r="H24" s="16"/>
    </row>
    <row r="25" spans="2:10" x14ac:dyDescent="0.25">
      <c r="B25" s="15"/>
      <c r="C25" s="15">
        <v>2020</v>
      </c>
      <c r="D25" s="15">
        <v>0</v>
      </c>
      <c r="E25" s="15">
        <v>0</v>
      </c>
      <c r="G25" s="16"/>
      <c r="H25" s="16"/>
    </row>
    <row r="26" spans="2:10" x14ac:dyDescent="0.25">
      <c r="B26" s="15"/>
      <c r="C26" s="15">
        <v>2021</v>
      </c>
      <c r="D26" s="15">
        <v>0</v>
      </c>
      <c r="E26" s="15">
        <v>0</v>
      </c>
      <c r="G26" s="16"/>
      <c r="H26" s="16"/>
    </row>
    <row r="27" spans="2:10" ht="15.75" thickBot="1" x14ac:dyDescent="0.3">
      <c r="B27" s="15"/>
      <c r="C27" s="15">
        <v>2022</v>
      </c>
      <c r="D27" s="15">
        <v>0</v>
      </c>
      <c r="E27" s="15">
        <v>0</v>
      </c>
      <c r="G27" s="16"/>
      <c r="H27" s="20"/>
    </row>
    <row r="28" spans="2:10" ht="17.25" thickTop="1" thickBot="1" x14ac:dyDescent="0.3">
      <c r="G28" s="23"/>
      <c r="H28" s="23"/>
      <c r="I28" s="26"/>
    </row>
    <row r="29" spans="2:10" ht="15.75" thickTop="1" x14ac:dyDescent="0.25"/>
  </sheetData>
  <mergeCells count="3">
    <mergeCell ref="G3:H3"/>
    <mergeCell ref="J3:K3"/>
    <mergeCell ref="M3:N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EF99D-6B26-4D78-96FF-7A9611D2062A}">
  <sheetPr>
    <tabColor theme="9" tint="0.39997558519241921"/>
  </sheetPr>
  <dimension ref="B3:N66"/>
  <sheetViews>
    <sheetView topLeftCell="C1" workbookViewId="0">
      <selection activeCell="J30" sqref="J30"/>
    </sheetView>
  </sheetViews>
  <sheetFormatPr baseColWidth="10" defaultRowHeight="15" x14ac:dyDescent="0.25"/>
  <cols>
    <col min="1" max="1" width="11.42578125" style="1"/>
    <col min="2" max="2" width="8.140625" style="1" customWidth="1"/>
    <col min="3" max="3" width="11.42578125" style="1"/>
    <col min="4" max="4" width="14.140625" style="1" customWidth="1"/>
    <col min="5" max="5" width="14.85546875" style="1" customWidth="1"/>
    <col min="6" max="9" width="11.42578125" style="1"/>
    <col min="10" max="10" width="16.85546875" style="1" customWidth="1"/>
    <col min="11" max="11" width="17.42578125" style="1" customWidth="1"/>
    <col min="12" max="12" width="6.140625" style="1" customWidth="1"/>
    <col min="13" max="13" width="18" style="1" customWidth="1"/>
    <col min="14" max="16384" width="11.42578125" style="1"/>
  </cols>
  <sheetData>
    <row r="3" spans="2:14" s="14" customFormat="1" ht="43.5" customHeight="1" x14ac:dyDescent="0.25">
      <c r="C3" s="146" t="s">
        <v>46</v>
      </c>
      <c r="D3" s="148" t="s">
        <v>176</v>
      </c>
      <c r="E3" s="148" t="s">
        <v>177</v>
      </c>
      <c r="G3" s="167" t="s">
        <v>174</v>
      </c>
      <c r="H3" s="168"/>
      <c r="J3" s="169" t="s">
        <v>273</v>
      </c>
      <c r="K3" s="170"/>
      <c r="M3" s="169" t="s">
        <v>52</v>
      </c>
      <c r="N3" s="170"/>
    </row>
    <row r="4" spans="2:14" ht="15.75" thickBot="1" x14ac:dyDescent="0.3">
      <c r="B4" s="15">
        <v>1</v>
      </c>
      <c r="C4" s="147">
        <v>43914</v>
      </c>
      <c r="D4" s="15">
        <v>18894</v>
      </c>
      <c r="E4" s="15">
        <f>+D4-D5</f>
        <v>2381</v>
      </c>
      <c r="G4" s="16">
        <f>+D4/D5-1</f>
        <v>0.14418942651244482</v>
      </c>
      <c r="H4" s="16">
        <f>+E4/E5-1</f>
        <v>0.27122263747997866</v>
      </c>
      <c r="J4" s="41" t="s">
        <v>59</v>
      </c>
      <c r="K4" s="40"/>
      <c r="M4" s="41" t="s">
        <v>60</v>
      </c>
    </row>
    <row r="5" spans="2:14" ht="17.25" thickTop="1" thickBot="1" x14ac:dyDescent="0.3">
      <c r="B5" s="15">
        <v>2</v>
      </c>
      <c r="C5" s="147">
        <v>43913</v>
      </c>
      <c r="D5" s="15">
        <v>16513</v>
      </c>
      <c r="E5" s="15">
        <f t="shared" ref="E5:E65" si="0">+D5-D6</f>
        <v>1873</v>
      </c>
      <c r="G5" s="16">
        <f t="shared" ref="G5:G64" si="1">+D5/D6-1</f>
        <v>0.12793715846994536</v>
      </c>
      <c r="H5" s="16">
        <f t="shared" ref="H5:H64" si="2">+E5/E6-1</f>
        <v>0.14978514426028244</v>
      </c>
      <c r="J5" s="21">
        <f>+((D4/D65)-1)/61</f>
        <v>12.37311475409836</v>
      </c>
      <c r="K5" s="21">
        <f>+((E4/E65)-1)/61</f>
        <v>1.5449180327868852</v>
      </c>
      <c r="M5" s="21">
        <f>+D4/D65-1</f>
        <v>754.76</v>
      </c>
      <c r="N5" s="21">
        <f>+E4/E65-1</f>
        <v>94.24</v>
      </c>
    </row>
    <row r="6" spans="2:14" ht="15.75" thickTop="1" x14ac:dyDescent="0.25">
      <c r="B6" s="15">
        <v>3</v>
      </c>
      <c r="C6" s="147">
        <v>43912</v>
      </c>
      <c r="D6" s="15">
        <v>14640</v>
      </c>
      <c r="E6" s="15">
        <f t="shared" si="0"/>
        <v>1629</v>
      </c>
      <c r="G6" s="16">
        <f t="shared" si="1"/>
        <v>0.12520175236338482</v>
      </c>
      <c r="H6" s="16">
        <f t="shared" si="2"/>
        <v>2.461538461538515E-3</v>
      </c>
    </row>
    <row r="7" spans="2:14" x14ac:dyDescent="0.25">
      <c r="B7" s="15">
        <v>4</v>
      </c>
      <c r="C7" s="147">
        <v>43911</v>
      </c>
      <c r="D7" s="15">
        <v>13011</v>
      </c>
      <c r="E7" s="15">
        <f t="shared" si="0"/>
        <v>1625</v>
      </c>
      <c r="G7" s="16">
        <f t="shared" si="1"/>
        <v>0.14271912875461101</v>
      </c>
      <c r="H7" s="16">
        <f t="shared" si="2"/>
        <v>0.19837758112094406</v>
      </c>
    </row>
    <row r="8" spans="2:14" x14ac:dyDescent="0.25">
      <c r="B8" s="15">
        <v>5</v>
      </c>
      <c r="C8" s="147">
        <v>43910</v>
      </c>
      <c r="D8" s="15">
        <v>11386</v>
      </c>
      <c r="E8" s="15">
        <f t="shared" si="0"/>
        <v>1356</v>
      </c>
      <c r="G8" s="16">
        <f t="shared" si="1"/>
        <v>0.13519441674975075</v>
      </c>
      <c r="H8" s="16">
        <f t="shared" si="2"/>
        <v>0.25671918443002784</v>
      </c>
      <c r="J8" s="22" t="s">
        <v>175</v>
      </c>
      <c r="K8" s="22"/>
    </row>
    <row r="9" spans="2:14" x14ac:dyDescent="0.25">
      <c r="B9" s="15">
        <v>6</v>
      </c>
      <c r="C9" s="147">
        <v>43909</v>
      </c>
      <c r="D9" s="15">
        <v>10030</v>
      </c>
      <c r="E9" s="15">
        <f t="shared" si="0"/>
        <v>1079</v>
      </c>
      <c r="G9" s="16">
        <f t="shared" si="1"/>
        <v>0.12054519048151047</v>
      </c>
      <c r="H9" s="16">
        <f t="shared" si="2"/>
        <v>0.11008230452674894</v>
      </c>
      <c r="J9" s="18"/>
      <c r="K9" s="19"/>
    </row>
    <row r="10" spans="2:14" x14ac:dyDescent="0.25">
      <c r="B10" s="15">
        <v>7</v>
      </c>
      <c r="C10" s="147">
        <v>43908</v>
      </c>
      <c r="D10" s="15">
        <v>8951</v>
      </c>
      <c r="E10" s="15">
        <f t="shared" si="0"/>
        <v>972</v>
      </c>
      <c r="G10" s="16">
        <f t="shared" si="1"/>
        <v>0.12181977691440027</v>
      </c>
      <c r="H10" s="16">
        <f t="shared" si="2"/>
        <v>0.18971848225214205</v>
      </c>
      <c r="J10" s="22" t="s">
        <v>50</v>
      </c>
      <c r="K10" s="22"/>
    </row>
    <row r="11" spans="2:14" x14ac:dyDescent="0.25">
      <c r="B11" s="15">
        <v>8</v>
      </c>
      <c r="C11" s="147">
        <v>43907</v>
      </c>
      <c r="D11" s="15">
        <v>7979</v>
      </c>
      <c r="E11" s="15">
        <f t="shared" si="0"/>
        <v>817</v>
      </c>
      <c r="G11" s="16">
        <f t="shared" si="1"/>
        <v>0.11407428092711536</v>
      </c>
      <c r="H11" s="16">
        <f t="shared" si="2"/>
        <v>0.27258566978193155</v>
      </c>
      <c r="J11" s="22" t="s">
        <v>51</v>
      </c>
      <c r="K11" s="22"/>
    </row>
    <row r="12" spans="2:14" ht="15.75" thickBot="1" x14ac:dyDescent="0.3">
      <c r="B12" s="15">
        <v>9</v>
      </c>
      <c r="C12" s="147">
        <v>43906</v>
      </c>
      <c r="D12" s="15">
        <v>7162</v>
      </c>
      <c r="E12" s="15">
        <f t="shared" si="0"/>
        <v>642</v>
      </c>
      <c r="G12" s="16">
        <f t="shared" si="1"/>
        <v>9.8466257668711643E-2</v>
      </c>
      <c r="H12" s="16">
        <f t="shared" si="2"/>
        <v>-6.5502183406113579E-2</v>
      </c>
    </row>
    <row r="13" spans="2:14" ht="17.25" thickTop="1" thickBot="1" x14ac:dyDescent="0.3">
      <c r="B13" s="15">
        <v>10</v>
      </c>
      <c r="C13" s="147">
        <v>43905</v>
      </c>
      <c r="D13" s="15">
        <v>6520</v>
      </c>
      <c r="E13" s="15">
        <f t="shared" si="0"/>
        <v>687</v>
      </c>
      <c r="G13" s="16">
        <f t="shared" si="1"/>
        <v>0.11777815875192865</v>
      </c>
      <c r="H13" s="16">
        <f t="shared" si="2"/>
        <v>0.69629629629629619</v>
      </c>
      <c r="J13" s="21">
        <f>+((D4/D65)^(1/61))-1</f>
        <v>0.11477346170317171</v>
      </c>
      <c r="K13" s="21">
        <f>+((E4/E65)^(1/61))-1</f>
        <v>7.7555535054712577E-2</v>
      </c>
    </row>
    <row r="14" spans="2:14" ht="15.75" thickTop="1" x14ac:dyDescent="0.25">
      <c r="B14" s="15">
        <v>11</v>
      </c>
      <c r="C14" s="147">
        <v>43904</v>
      </c>
      <c r="D14" s="15">
        <v>5833</v>
      </c>
      <c r="E14" s="15">
        <f t="shared" si="0"/>
        <v>405</v>
      </c>
      <c r="G14" s="16">
        <f t="shared" si="1"/>
        <v>7.4613117170228449E-2</v>
      </c>
      <c r="H14" s="16">
        <f t="shared" si="2"/>
        <v>-9.3959731543624136E-2</v>
      </c>
    </row>
    <row r="15" spans="2:14" x14ac:dyDescent="0.25">
      <c r="B15" s="15">
        <v>12</v>
      </c>
      <c r="C15" s="147">
        <v>43903</v>
      </c>
      <c r="D15" s="15">
        <v>5428</v>
      </c>
      <c r="E15" s="15">
        <f t="shared" si="0"/>
        <v>447</v>
      </c>
      <c r="G15" s="16">
        <f t="shared" si="1"/>
        <v>8.9741015860268947E-2</v>
      </c>
      <c r="H15" s="16">
        <f t="shared" si="2"/>
        <v>0.26628895184135981</v>
      </c>
    </row>
    <row r="16" spans="2:14" x14ac:dyDescent="0.25">
      <c r="B16" s="15">
        <v>13</v>
      </c>
      <c r="C16" s="147">
        <v>43902</v>
      </c>
      <c r="D16" s="15">
        <v>4981</v>
      </c>
      <c r="E16" s="15">
        <f t="shared" si="0"/>
        <v>353</v>
      </c>
      <c r="G16" s="16">
        <f t="shared" si="1"/>
        <v>7.6274848746758828E-2</v>
      </c>
      <c r="H16" s="16">
        <f t="shared" si="2"/>
        <v>6.3253012048192669E-2</v>
      </c>
    </row>
    <row r="17" spans="2:10" x14ac:dyDescent="0.25">
      <c r="B17" s="15">
        <v>14</v>
      </c>
      <c r="C17" s="147">
        <v>43901</v>
      </c>
      <c r="D17" s="15">
        <v>4628</v>
      </c>
      <c r="E17" s="15">
        <f t="shared" si="0"/>
        <v>332</v>
      </c>
      <c r="G17" s="16">
        <f t="shared" si="1"/>
        <v>7.7281191806331417E-2</v>
      </c>
      <c r="H17" s="16">
        <f t="shared" si="2"/>
        <v>0.22509225092250928</v>
      </c>
      <c r="J17" s="17"/>
    </row>
    <row r="18" spans="2:10" x14ac:dyDescent="0.25">
      <c r="B18" s="15">
        <v>15</v>
      </c>
      <c r="C18" s="147">
        <v>43900</v>
      </c>
      <c r="D18" s="15">
        <v>4296</v>
      </c>
      <c r="E18" s="15">
        <f t="shared" si="0"/>
        <v>271</v>
      </c>
      <c r="G18" s="16">
        <f t="shared" si="1"/>
        <v>6.732919254658376E-2</v>
      </c>
      <c r="H18" s="16">
        <f t="shared" si="2"/>
        <v>0.36868686868686873</v>
      </c>
    </row>
    <row r="19" spans="2:10" x14ac:dyDescent="0.25">
      <c r="B19" s="15">
        <v>16</v>
      </c>
      <c r="C19" s="147">
        <v>43899</v>
      </c>
      <c r="D19" s="15">
        <v>4025</v>
      </c>
      <c r="E19" s="15">
        <f t="shared" si="0"/>
        <v>198</v>
      </c>
      <c r="G19" s="16">
        <f t="shared" si="1"/>
        <v>5.1737653514502213E-2</v>
      </c>
      <c r="H19" s="16">
        <f t="shared" si="2"/>
        <v>-0.13157894736842102</v>
      </c>
    </row>
    <row r="20" spans="2:10" x14ac:dyDescent="0.25">
      <c r="B20" s="15">
        <v>17</v>
      </c>
      <c r="C20" s="147">
        <v>43898</v>
      </c>
      <c r="D20" s="15">
        <v>3827</v>
      </c>
      <c r="E20" s="15">
        <f t="shared" si="0"/>
        <v>228</v>
      </c>
      <c r="G20" s="16">
        <f t="shared" si="1"/>
        <v>6.3350930814115136E-2</v>
      </c>
      <c r="H20" s="16">
        <f t="shared" si="2"/>
        <v>1.1714285714285713</v>
      </c>
    </row>
    <row r="21" spans="2:10" x14ac:dyDescent="0.25">
      <c r="B21" s="15">
        <v>18</v>
      </c>
      <c r="C21" s="147">
        <v>43897</v>
      </c>
      <c r="D21" s="15">
        <v>3599</v>
      </c>
      <c r="E21" s="15">
        <f t="shared" si="0"/>
        <v>105</v>
      </c>
      <c r="G21" s="16">
        <f t="shared" si="1"/>
        <v>3.0051516886090424E-2</v>
      </c>
      <c r="H21" s="16">
        <f t="shared" si="2"/>
        <v>-1.8691588785046731E-2</v>
      </c>
    </row>
    <row r="22" spans="2:10" x14ac:dyDescent="0.25">
      <c r="B22" s="15">
        <v>19</v>
      </c>
      <c r="C22" s="147">
        <v>43896</v>
      </c>
      <c r="D22" s="15">
        <v>3494</v>
      </c>
      <c r="E22" s="15">
        <f t="shared" si="0"/>
        <v>107</v>
      </c>
      <c r="G22" s="16">
        <f t="shared" si="1"/>
        <v>3.1591378801299141E-2</v>
      </c>
      <c r="H22" s="16">
        <f t="shared" si="2"/>
        <v>4.9019607843137303E-2</v>
      </c>
    </row>
    <row r="23" spans="2:10" x14ac:dyDescent="0.25">
      <c r="B23" s="15">
        <v>20</v>
      </c>
      <c r="C23" s="147">
        <v>43895</v>
      </c>
      <c r="D23" s="15">
        <v>3387</v>
      </c>
      <c r="E23" s="15">
        <f t="shared" si="0"/>
        <v>102</v>
      </c>
      <c r="G23" s="16">
        <f t="shared" si="1"/>
        <v>3.1050228310502304E-2</v>
      </c>
      <c r="H23" s="16">
        <f t="shared" si="2"/>
        <v>0.22891566265060237</v>
      </c>
    </row>
    <row r="24" spans="2:10" x14ac:dyDescent="0.25">
      <c r="B24" s="15">
        <v>21</v>
      </c>
      <c r="C24" s="147">
        <v>43894</v>
      </c>
      <c r="D24" s="15">
        <v>3285</v>
      </c>
      <c r="E24" s="15">
        <f t="shared" si="0"/>
        <v>83</v>
      </c>
      <c r="G24" s="16">
        <f t="shared" si="1"/>
        <v>2.5921299188007563E-2</v>
      </c>
      <c r="H24" s="16">
        <f t="shared" si="2"/>
        <v>-2.352941176470591E-2</v>
      </c>
    </row>
    <row r="25" spans="2:10" x14ac:dyDescent="0.25">
      <c r="B25" s="15">
        <v>22</v>
      </c>
      <c r="C25" s="147">
        <v>43893</v>
      </c>
      <c r="D25" s="15">
        <v>3202</v>
      </c>
      <c r="E25" s="15">
        <f t="shared" si="0"/>
        <v>85</v>
      </c>
      <c r="G25" s="16">
        <f t="shared" si="1"/>
        <v>2.7269810715431442E-2</v>
      </c>
      <c r="H25" s="16">
        <f t="shared" si="2"/>
        <v>0.26865671641791056</v>
      </c>
    </row>
    <row r="26" spans="2:10" x14ac:dyDescent="0.25">
      <c r="B26" s="15">
        <v>23</v>
      </c>
      <c r="C26" s="147">
        <v>43892</v>
      </c>
      <c r="D26" s="15">
        <v>3117</v>
      </c>
      <c r="E26" s="15">
        <f t="shared" si="0"/>
        <v>67</v>
      </c>
      <c r="G26" s="16">
        <f t="shared" si="1"/>
        <v>2.1967213114754136E-2</v>
      </c>
      <c r="H26" s="16">
        <f t="shared" si="2"/>
        <v>-8.2191780821917804E-2</v>
      </c>
    </row>
    <row r="27" spans="2:10" x14ac:dyDescent="0.25">
      <c r="B27" s="15">
        <v>24</v>
      </c>
      <c r="C27" s="147">
        <v>43891</v>
      </c>
      <c r="D27" s="15">
        <v>3050</v>
      </c>
      <c r="E27" s="15">
        <f t="shared" si="0"/>
        <v>73</v>
      </c>
      <c r="G27" s="16">
        <f t="shared" si="1"/>
        <v>2.4521330198186142E-2</v>
      </c>
      <c r="H27" s="16">
        <f t="shared" si="2"/>
        <v>0.35185185185185186</v>
      </c>
    </row>
    <row r="28" spans="2:10" x14ac:dyDescent="0.25">
      <c r="B28" s="15">
        <v>25</v>
      </c>
      <c r="C28" s="147">
        <v>43890</v>
      </c>
      <c r="D28" s="15">
        <v>2977</v>
      </c>
      <c r="E28" s="15">
        <f t="shared" si="0"/>
        <v>54</v>
      </c>
      <c r="G28" s="16">
        <f t="shared" si="1"/>
        <v>1.8474170372904553E-2</v>
      </c>
      <c r="H28" s="16">
        <f t="shared" si="2"/>
        <v>-0.16923076923076918</v>
      </c>
    </row>
    <row r="29" spans="2:10" x14ac:dyDescent="0.25">
      <c r="B29" s="15">
        <v>26</v>
      </c>
      <c r="C29" s="147">
        <v>43889</v>
      </c>
      <c r="D29" s="15">
        <v>2923</v>
      </c>
      <c r="E29" s="15">
        <f t="shared" si="0"/>
        <v>65</v>
      </c>
      <c r="G29" s="16">
        <f t="shared" si="1"/>
        <v>2.2743177046885998E-2</v>
      </c>
      <c r="H29" s="16">
        <f t="shared" si="2"/>
        <v>0.1206896551724137</v>
      </c>
    </row>
    <row r="30" spans="2:10" x14ac:dyDescent="0.25">
      <c r="B30" s="15">
        <v>27</v>
      </c>
      <c r="C30" s="147">
        <v>43888</v>
      </c>
      <c r="D30" s="15">
        <v>2858</v>
      </c>
      <c r="E30" s="15">
        <f t="shared" si="0"/>
        <v>58</v>
      </c>
      <c r="G30" s="16">
        <f t="shared" si="1"/>
        <v>2.0714285714285685E-2</v>
      </c>
      <c r="H30" s="16">
        <f t="shared" si="2"/>
        <v>0.56756756756756754</v>
      </c>
    </row>
    <row r="31" spans="2:10" x14ac:dyDescent="0.25">
      <c r="B31" s="15">
        <v>28</v>
      </c>
      <c r="C31" s="147">
        <v>43887</v>
      </c>
      <c r="D31" s="15">
        <v>2800</v>
      </c>
      <c r="E31" s="15">
        <f t="shared" si="0"/>
        <v>37</v>
      </c>
      <c r="G31" s="16">
        <f t="shared" si="1"/>
        <v>1.3391241404270726E-2</v>
      </c>
      <c r="H31" s="16">
        <f t="shared" si="2"/>
        <v>-0.421875</v>
      </c>
    </row>
    <row r="32" spans="2:10" x14ac:dyDescent="0.25">
      <c r="B32" s="15">
        <v>29</v>
      </c>
      <c r="C32" s="147">
        <v>43886</v>
      </c>
      <c r="D32" s="15">
        <v>2763</v>
      </c>
      <c r="E32" s="15">
        <f t="shared" si="0"/>
        <v>64</v>
      </c>
      <c r="G32" s="16">
        <f t="shared" si="1"/>
        <v>2.3712486105965214E-2</v>
      </c>
      <c r="H32" s="16">
        <f t="shared" si="2"/>
        <v>-0.20987654320987659</v>
      </c>
    </row>
    <row r="33" spans="2:8" x14ac:dyDescent="0.25">
      <c r="B33" s="15">
        <v>30</v>
      </c>
      <c r="C33" s="147">
        <v>43885</v>
      </c>
      <c r="D33" s="15">
        <v>2699</v>
      </c>
      <c r="E33" s="15">
        <f t="shared" si="0"/>
        <v>81</v>
      </c>
      <c r="G33" s="16">
        <f t="shared" si="1"/>
        <v>3.0939648586707502E-2</v>
      </c>
      <c r="H33" s="16">
        <f t="shared" si="2"/>
        <v>-0.48734177215189878</v>
      </c>
    </row>
    <row r="34" spans="2:8" x14ac:dyDescent="0.25">
      <c r="B34" s="15">
        <v>31</v>
      </c>
      <c r="C34" s="147">
        <v>43884</v>
      </c>
      <c r="D34" s="15">
        <v>2618</v>
      </c>
      <c r="E34" s="15">
        <f t="shared" si="0"/>
        <v>158</v>
      </c>
      <c r="G34" s="16">
        <f t="shared" si="1"/>
        <v>6.4227642276422747E-2</v>
      </c>
      <c r="H34" s="16">
        <f t="shared" si="2"/>
        <v>0.58000000000000007</v>
      </c>
    </row>
    <row r="35" spans="2:8" x14ac:dyDescent="0.25">
      <c r="B35" s="15">
        <v>32</v>
      </c>
      <c r="C35" s="147">
        <v>43883</v>
      </c>
      <c r="D35" s="15">
        <v>2460</v>
      </c>
      <c r="E35" s="15">
        <f t="shared" si="0"/>
        <v>100</v>
      </c>
      <c r="G35" s="16">
        <f t="shared" si="1"/>
        <v>4.2372881355932313E-2</v>
      </c>
      <c r="H35" s="16">
        <f t="shared" si="2"/>
        <v>-0.11504424778761058</v>
      </c>
    </row>
    <row r="36" spans="2:8" x14ac:dyDescent="0.25">
      <c r="B36" s="15">
        <v>33</v>
      </c>
      <c r="C36" s="147">
        <v>43882</v>
      </c>
      <c r="D36" s="15">
        <v>2360</v>
      </c>
      <c r="E36" s="15">
        <f t="shared" si="0"/>
        <v>113</v>
      </c>
      <c r="G36" s="16">
        <f t="shared" si="1"/>
        <v>5.0289274588340094E-2</v>
      </c>
      <c r="H36" s="16">
        <f t="shared" si="2"/>
        <v>-6.6115702479338845E-2</v>
      </c>
    </row>
    <row r="37" spans="2:8" x14ac:dyDescent="0.25">
      <c r="B37" s="15">
        <v>34</v>
      </c>
      <c r="C37" s="147">
        <v>43881</v>
      </c>
      <c r="D37" s="15">
        <v>2247</v>
      </c>
      <c r="E37" s="15">
        <f t="shared" si="0"/>
        <v>121</v>
      </c>
      <c r="G37" s="16">
        <f t="shared" si="1"/>
        <v>5.6914393226716875E-2</v>
      </c>
      <c r="H37" s="16">
        <f t="shared" si="2"/>
        <v>3.4188034188034289E-2</v>
      </c>
    </row>
    <row r="38" spans="2:8" x14ac:dyDescent="0.25">
      <c r="B38" s="15">
        <v>35</v>
      </c>
      <c r="C38" s="147">
        <v>43880</v>
      </c>
      <c r="D38" s="15">
        <v>2126</v>
      </c>
      <c r="E38" s="15">
        <f t="shared" si="0"/>
        <v>117</v>
      </c>
      <c r="G38" s="16">
        <f t="shared" si="1"/>
        <v>5.8237929318068593E-2</v>
      </c>
      <c r="H38" s="16">
        <f t="shared" si="2"/>
        <v>-0.13970588235294112</v>
      </c>
    </row>
    <row r="39" spans="2:8" x14ac:dyDescent="0.25">
      <c r="B39" s="15">
        <v>36</v>
      </c>
      <c r="C39" s="147">
        <v>43879</v>
      </c>
      <c r="D39" s="15">
        <v>2009</v>
      </c>
      <c r="E39" s="15">
        <f t="shared" si="0"/>
        <v>136</v>
      </c>
      <c r="G39" s="16">
        <f t="shared" si="1"/>
        <v>7.2610784837159548E-2</v>
      </c>
      <c r="H39" s="16">
        <f t="shared" si="2"/>
        <v>0.38775510204081631</v>
      </c>
    </row>
    <row r="40" spans="2:8" x14ac:dyDescent="0.25">
      <c r="B40" s="15">
        <v>37</v>
      </c>
      <c r="C40" s="147">
        <v>43878</v>
      </c>
      <c r="D40" s="15">
        <v>1873</v>
      </c>
      <c r="E40" s="15">
        <f t="shared" si="0"/>
        <v>98</v>
      </c>
      <c r="G40" s="16">
        <f t="shared" si="1"/>
        <v>5.5211267605633774E-2</v>
      </c>
      <c r="H40" s="16">
        <f t="shared" si="2"/>
        <v>-7.547169811320753E-2</v>
      </c>
    </row>
    <row r="41" spans="2:8" x14ac:dyDescent="0.25">
      <c r="B41" s="15">
        <v>38</v>
      </c>
      <c r="C41" s="147">
        <v>43877</v>
      </c>
      <c r="D41" s="15">
        <v>1775</v>
      </c>
      <c r="E41" s="15">
        <f t="shared" si="0"/>
        <v>106</v>
      </c>
      <c r="G41" s="16">
        <f t="shared" si="1"/>
        <v>6.3511084481725488E-2</v>
      </c>
      <c r="H41" s="16">
        <f t="shared" si="2"/>
        <v>-0.25874125874125875</v>
      </c>
    </row>
    <row r="42" spans="2:8" x14ac:dyDescent="0.25">
      <c r="B42" s="15">
        <v>39</v>
      </c>
      <c r="C42" s="147">
        <v>43876</v>
      </c>
      <c r="D42" s="15">
        <v>1669</v>
      </c>
      <c r="E42" s="15">
        <f t="shared" si="0"/>
        <v>143</v>
      </c>
      <c r="G42" s="16">
        <f t="shared" si="1"/>
        <v>9.3709043250327584E-2</v>
      </c>
      <c r="H42" s="16">
        <f t="shared" si="2"/>
        <v>0</v>
      </c>
    </row>
    <row r="43" spans="2:8" x14ac:dyDescent="0.25">
      <c r="B43" s="15">
        <v>40</v>
      </c>
      <c r="C43" s="147">
        <v>43875</v>
      </c>
      <c r="D43" s="15">
        <v>1526</v>
      </c>
      <c r="E43" s="15">
        <f t="shared" si="0"/>
        <v>143</v>
      </c>
      <c r="G43" s="16">
        <f t="shared" si="1"/>
        <v>0.10339840925524224</v>
      </c>
      <c r="H43" s="16">
        <f t="shared" si="2"/>
        <v>0.17213114754098369</v>
      </c>
    </row>
    <row r="44" spans="2:8" x14ac:dyDescent="0.25">
      <c r="B44" s="15">
        <v>41</v>
      </c>
      <c r="C44" s="147">
        <v>43874</v>
      </c>
      <c r="D44" s="15">
        <v>1383</v>
      </c>
      <c r="E44" s="15">
        <f t="shared" si="0"/>
        <v>122</v>
      </c>
      <c r="G44" s="16">
        <f t="shared" si="1"/>
        <v>9.6748612212529839E-2</v>
      </c>
      <c r="H44" s="16">
        <f t="shared" si="2"/>
        <v>-0.16438356164383561</v>
      </c>
    </row>
    <row r="45" spans="2:8" x14ac:dyDescent="0.25">
      <c r="B45" s="15">
        <v>42</v>
      </c>
      <c r="C45" s="147">
        <v>43873</v>
      </c>
      <c r="D45" s="15">
        <v>1261</v>
      </c>
      <c r="E45" s="15">
        <f t="shared" si="0"/>
        <v>146</v>
      </c>
      <c r="G45" s="16">
        <f t="shared" si="1"/>
        <v>0.13094170403587446</v>
      </c>
      <c r="H45" s="16">
        <f t="shared" si="2"/>
        <v>0.50515463917525771</v>
      </c>
    </row>
    <row r="46" spans="2:8" x14ac:dyDescent="0.25">
      <c r="B46" s="15">
        <v>43</v>
      </c>
      <c r="C46" s="147">
        <v>43872</v>
      </c>
      <c r="D46" s="15">
        <v>1115</v>
      </c>
      <c r="E46" s="15">
        <f t="shared" si="0"/>
        <v>97</v>
      </c>
      <c r="G46" s="16">
        <f t="shared" si="1"/>
        <v>9.5284872298624812E-2</v>
      </c>
      <c r="H46" s="16">
        <f t="shared" si="2"/>
        <v>-0.10185185185185186</v>
      </c>
    </row>
    <row r="47" spans="2:8" x14ac:dyDescent="0.25">
      <c r="B47" s="15">
        <v>44</v>
      </c>
      <c r="C47" s="147">
        <v>43871</v>
      </c>
      <c r="D47" s="15">
        <v>1018</v>
      </c>
      <c r="E47" s="15">
        <f t="shared" si="0"/>
        <v>108</v>
      </c>
      <c r="G47" s="16">
        <f t="shared" si="1"/>
        <v>0.1186813186813187</v>
      </c>
      <c r="H47" s="16">
        <f t="shared" si="2"/>
        <v>0.11340206185567014</v>
      </c>
    </row>
    <row r="48" spans="2:8" x14ac:dyDescent="0.25">
      <c r="B48" s="15">
        <v>45</v>
      </c>
      <c r="C48" s="147">
        <v>43870</v>
      </c>
      <c r="D48" s="15">
        <v>910</v>
      </c>
      <c r="E48" s="15">
        <f t="shared" si="0"/>
        <v>97</v>
      </c>
      <c r="G48" s="16">
        <f t="shared" si="1"/>
        <v>0.11931119311193106</v>
      </c>
      <c r="H48" s="16">
        <f t="shared" si="2"/>
        <v>8.98876404494382E-2</v>
      </c>
    </row>
    <row r="49" spans="2:8" x14ac:dyDescent="0.25">
      <c r="B49" s="15">
        <v>46</v>
      </c>
      <c r="C49" s="147">
        <v>43869</v>
      </c>
      <c r="D49" s="15">
        <v>813</v>
      </c>
      <c r="E49" s="15">
        <f t="shared" si="0"/>
        <v>89</v>
      </c>
      <c r="G49" s="16">
        <f t="shared" si="1"/>
        <v>0.1229281767955801</v>
      </c>
      <c r="H49" s="16">
        <f t="shared" si="2"/>
        <v>3.488372093023262E-2</v>
      </c>
    </row>
    <row r="50" spans="2:8" x14ac:dyDescent="0.25">
      <c r="B50" s="15">
        <v>47</v>
      </c>
      <c r="C50" s="147">
        <v>43868</v>
      </c>
      <c r="D50" s="15">
        <v>724</v>
      </c>
      <c r="E50" s="15">
        <f t="shared" si="0"/>
        <v>86</v>
      </c>
      <c r="G50" s="16">
        <f t="shared" si="1"/>
        <v>0.13479623824451403</v>
      </c>
      <c r="H50" s="16">
        <f t="shared" si="2"/>
        <v>0.17808219178082196</v>
      </c>
    </row>
    <row r="51" spans="2:8" x14ac:dyDescent="0.25">
      <c r="B51" s="15">
        <v>48</v>
      </c>
      <c r="C51" s="147">
        <v>43867</v>
      </c>
      <c r="D51" s="15">
        <v>638</v>
      </c>
      <c r="E51" s="15">
        <f t="shared" si="0"/>
        <v>73</v>
      </c>
      <c r="G51" s="16">
        <f t="shared" si="1"/>
        <v>0.12920353982300892</v>
      </c>
      <c r="H51" s="16">
        <f t="shared" si="2"/>
        <v>0</v>
      </c>
    </row>
    <row r="52" spans="2:8" x14ac:dyDescent="0.25">
      <c r="B52" s="15">
        <v>49</v>
      </c>
      <c r="C52" s="147">
        <v>43866</v>
      </c>
      <c r="D52" s="15">
        <v>565</v>
      </c>
      <c r="E52" s="15">
        <f t="shared" si="0"/>
        <v>73</v>
      </c>
      <c r="G52" s="16">
        <f t="shared" si="1"/>
        <v>0.14837398373983746</v>
      </c>
      <c r="H52" s="16">
        <f t="shared" si="2"/>
        <v>0.10606060606060597</v>
      </c>
    </row>
    <row r="53" spans="2:8" x14ac:dyDescent="0.25">
      <c r="B53" s="15">
        <v>50</v>
      </c>
      <c r="C53" s="147">
        <v>43865</v>
      </c>
      <c r="D53" s="15">
        <v>492</v>
      </c>
      <c r="E53" s="15">
        <f t="shared" si="0"/>
        <v>66</v>
      </c>
      <c r="G53" s="16">
        <f t="shared" si="1"/>
        <v>0.15492957746478875</v>
      </c>
      <c r="H53" s="16">
        <f t="shared" si="2"/>
        <v>3.125E-2</v>
      </c>
    </row>
    <row r="54" spans="2:8" x14ac:dyDescent="0.25">
      <c r="B54" s="15">
        <v>51</v>
      </c>
      <c r="C54" s="147">
        <v>43864</v>
      </c>
      <c r="D54" s="15">
        <v>426</v>
      </c>
      <c r="E54" s="15">
        <f t="shared" si="0"/>
        <v>64</v>
      </c>
      <c r="G54" s="16">
        <f t="shared" si="1"/>
        <v>0.17679558011049723</v>
      </c>
      <c r="H54" s="16">
        <f t="shared" si="2"/>
        <v>0.10344827586206895</v>
      </c>
    </row>
    <row r="55" spans="2:8" x14ac:dyDescent="0.25">
      <c r="B55" s="15">
        <v>52</v>
      </c>
      <c r="C55" s="147">
        <v>43863</v>
      </c>
      <c r="D55" s="15">
        <v>362</v>
      </c>
      <c r="E55" s="15">
        <f t="shared" si="0"/>
        <v>58</v>
      </c>
      <c r="G55" s="16">
        <f t="shared" si="1"/>
        <v>0.19078947368421062</v>
      </c>
      <c r="H55" s="16">
        <f t="shared" si="2"/>
        <v>0.28888888888888897</v>
      </c>
    </row>
    <row r="56" spans="2:8" x14ac:dyDescent="0.25">
      <c r="B56" s="15">
        <v>53</v>
      </c>
      <c r="C56" s="147">
        <v>43862</v>
      </c>
      <c r="D56" s="15">
        <v>304</v>
      </c>
      <c r="E56" s="15">
        <f t="shared" si="0"/>
        <v>45</v>
      </c>
      <c r="G56" s="16">
        <f t="shared" si="1"/>
        <v>0.17374517374517384</v>
      </c>
      <c r="H56" s="16">
        <f t="shared" si="2"/>
        <v>-2.1739130434782594E-2</v>
      </c>
    </row>
    <row r="57" spans="2:8" x14ac:dyDescent="0.25">
      <c r="B57" s="15">
        <v>54</v>
      </c>
      <c r="C57" s="147">
        <v>43861</v>
      </c>
      <c r="D57" s="15">
        <v>259</v>
      </c>
      <c r="E57" s="15">
        <f t="shared" si="0"/>
        <v>46</v>
      </c>
      <c r="G57" s="16">
        <f t="shared" si="1"/>
        <v>0.215962441314554</v>
      </c>
      <c r="H57" s="16">
        <f t="shared" si="2"/>
        <v>6.9767441860465018E-2</v>
      </c>
    </row>
    <row r="58" spans="2:8" x14ac:dyDescent="0.25">
      <c r="B58" s="15">
        <v>55</v>
      </c>
      <c r="C58" s="147">
        <v>43860</v>
      </c>
      <c r="D58" s="15">
        <v>213</v>
      </c>
      <c r="E58" s="15">
        <f t="shared" si="0"/>
        <v>43</v>
      </c>
      <c r="G58" s="16">
        <f t="shared" si="1"/>
        <v>0.25294117647058822</v>
      </c>
      <c r="H58" s="16">
        <f t="shared" si="2"/>
        <v>0.13157894736842102</v>
      </c>
    </row>
    <row r="59" spans="2:8" x14ac:dyDescent="0.25">
      <c r="B59" s="15">
        <v>56</v>
      </c>
      <c r="C59" s="147">
        <v>43859</v>
      </c>
      <c r="D59" s="15">
        <v>170</v>
      </c>
      <c r="E59" s="15">
        <f t="shared" si="0"/>
        <v>38</v>
      </c>
      <c r="G59" s="16">
        <f t="shared" si="1"/>
        <v>0.28787878787878785</v>
      </c>
      <c r="H59" s="16">
        <f t="shared" si="2"/>
        <v>0.46153846153846145</v>
      </c>
    </row>
    <row r="60" spans="2:8" x14ac:dyDescent="0.25">
      <c r="B60" s="15">
        <v>57</v>
      </c>
      <c r="C60" s="147">
        <v>43858</v>
      </c>
      <c r="D60" s="15">
        <v>132</v>
      </c>
      <c r="E60" s="15">
        <f t="shared" si="0"/>
        <v>26</v>
      </c>
      <c r="G60" s="16">
        <f t="shared" si="1"/>
        <v>0.24528301886792447</v>
      </c>
      <c r="H60" s="16">
        <f t="shared" si="2"/>
        <v>0</v>
      </c>
    </row>
    <row r="61" spans="2:8" x14ac:dyDescent="0.25">
      <c r="B61" s="15">
        <v>58</v>
      </c>
      <c r="C61" s="147">
        <v>43857</v>
      </c>
      <c r="D61" s="15">
        <v>106</v>
      </c>
      <c r="E61" s="15">
        <f t="shared" si="0"/>
        <v>26</v>
      </c>
      <c r="G61" s="16">
        <f t="shared" si="1"/>
        <v>0.32499999999999996</v>
      </c>
      <c r="H61" s="16">
        <f t="shared" si="2"/>
        <v>8.3333333333333259E-2</v>
      </c>
    </row>
    <row r="62" spans="2:8" x14ac:dyDescent="0.25">
      <c r="B62" s="15">
        <v>59</v>
      </c>
      <c r="C62" s="147">
        <v>43856</v>
      </c>
      <c r="D62" s="15">
        <v>80</v>
      </c>
      <c r="E62" s="15">
        <f t="shared" si="0"/>
        <v>24</v>
      </c>
      <c r="G62" s="16">
        <f t="shared" si="1"/>
        <v>0.4285714285714286</v>
      </c>
      <c r="H62" s="16">
        <f t="shared" si="2"/>
        <v>0.60000000000000009</v>
      </c>
    </row>
    <row r="63" spans="2:8" x14ac:dyDescent="0.25">
      <c r="B63" s="15">
        <v>60</v>
      </c>
      <c r="C63" s="147">
        <v>43855</v>
      </c>
      <c r="D63" s="15">
        <v>56</v>
      </c>
      <c r="E63" s="15">
        <f t="shared" si="0"/>
        <v>15</v>
      </c>
      <c r="G63" s="16">
        <f t="shared" si="1"/>
        <v>0.36585365853658547</v>
      </c>
      <c r="H63" s="16">
        <f t="shared" si="2"/>
        <v>-6.25E-2</v>
      </c>
    </row>
    <row r="64" spans="2:8" ht="15.75" thickBot="1" x14ac:dyDescent="0.3">
      <c r="B64" s="15">
        <v>61</v>
      </c>
      <c r="C64" s="147">
        <v>43854</v>
      </c>
      <c r="D64" s="15">
        <v>41</v>
      </c>
      <c r="E64" s="15">
        <f t="shared" si="0"/>
        <v>16</v>
      </c>
      <c r="G64" s="20">
        <f t="shared" si="1"/>
        <v>0.6399999999999999</v>
      </c>
      <c r="H64" s="20">
        <f t="shared" si="2"/>
        <v>-0.36</v>
      </c>
    </row>
    <row r="65" spans="2:8" ht="16.5" thickTop="1" thickBot="1" x14ac:dyDescent="0.3">
      <c r="B65" s="15">
        <v>62</v>
      </c>
      <c r="C65" s="147">
        <v>43853</v>
      </c>
      <c r="D65" s="15">
        <v>25</v>
      </c>
      <c r="E65" s="15">
        <f t="shared" si="0"/>
        <v>25</v>
      </c>
      <c r="G65" s="157">
        <f>AVERAGE(G4:G64)</f>
        <v>0.11942793361116739</v>
      </c>
      <c r="H65" s="157">
        <f>AVERAGE(H4:H64)</f>
        <v>0.1103396555119209</v>
      </c>
    </row>
    <row r="66" spans="2:8" ht="15.75" thickTop="1" x14ac:dyDescent="0.25"/>
  </sheetData>
  <mergeCells count="3">
    <mergeCell ref="G3:H3"/>
    <mergeCell ref="J3:K3"/>
    <mergeCell ref="M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5DFC76-5F45-4E0F-93DC-DB29709028EA}">
  <sheetPr>
    <tabColor theme="8" tint="-0.249977111117893"/>
  </sheetPr>
  <dimension ref="B1:S29"/>
  <sheetViews>
    <sheetView topLeftCell="F1" workbookViewId="0">
      <selection activeCell="R27" sqref="R27"/>
    </sheetView>
  </sheetViews>
  <sheetFormatPr baseColWidth="10" defaultRowHeight="15" x14ac:dyDescent="0.25"/>
  <cols>
    <col min="1" max="1" width="3.85546875" style="1" customWidth="1"/>
    <col min="2" max="2" width="4.28515625" style="1" customWidth="1"/>
    <col min="3" max="3" width="8.140625" style="1" customWidth="1"/>
    <col min="4" max="4" width="13.85546875" style="1" customWidth="1"/>
    <col min="5" max="5" width="11.7109375" style="1" customWidth="1"/>
    <col min="6" max="6" width="13.42578125" style="1" customWidth="1"/>
    <col min="7" max="7" width="12.7109375" style="1" customWidth="1"/>
    <col min="8" max="8" width="2.5703125" style="24" customWidth="1"/>
    <col min="9" max="9" width="13.85546875" style="1" customWidth="1"/>
    <col min="10" max="10" width="14.42578125" style="1" customWidth="1"/>
    <col min="11" max="11" width="10.42578125" style="1" customWidth="1"/>
    <col min="12" max="12" width="2.28515625" style="1" customWidth="1"/>
    <col min="13" max="13" width="10.85546875" style="1" customWidth="1"/>
    <col min="14" max="14" width="16.85546875" style="1" customWidth="1"/>
    <col min="15" max="15" width="17" style="1" customWidth="1"/>
    <col min="16" max="16" width="2.140625" style="1" customWidth="1"/>
    <col min="17" max="17" width="10.5703125" style="1" customWidth="1"/>
    <col min="18" max="18" width="13.7109375" style="1" customWidth="1"/>
    <col min="19" max="16384" width="11.42578125" style="1"/>
  </cols>
  <sheetData>
    <row r="1" spans="2:19" ht="10.5" customHeight="1" x14ac:dyDescent="0.25"/>
    <row r="2" spans="2:19" ht="6.75" customHeight="1" x14ac:dyDescent="0.25"/>
    <row r="3" spans="2:19" s="14" customFormat="1" ht="43.5" customHeight="1" x14ac:dyDescent="0.25">
      <c r="C3" s="39" t="s">
        <v>46</v>
      </c>
      <c r="D3" s="39" t="s">
        <v>54</v>
      </c>
      <c r="E3" s="39" t="s">
        <v>53</v>
      </c>
      <c r="F3" s="39" t="s">
        <v>55</v>
      </c>
      <c r="G3" s="39" t="s">
        <v>47</v>
      </c>
      <c r="H3" s="35"/>
      <c r="I3" s="167" t="s">
        <v>48</v>
      </c>
      <c r="J3" s="171"/>
      <c r="K3" s="168"/>
      <c r="L3" s="27"/>
      <c r="N3" s="169" t="s">
        <v>110</v>
      </c>
      <c r="O3" s="170"/>
      <c r="P3" s="32"/>
      <c r="R3" s="169" t="s">
        <v>52</v>
      </c>
      <c r="S3" s="170"/>
    </row>
    <row r="4" spans="2:19" s="14" customFormat="1" ht="32.25" customHeight="1" thickBot="1" x14ac:dyDescent="0.3">
      <c r="B4" s="108">
        <v>1</v>
      </c>
      <c r="C4" s="108">
        <v>1999</v>
      </c>
      <c r="D4" s="108">
        <v>10</v>
      </c>
      <c r="E4" s="109">
        <v>6.7000000000000004E-2</v>
      </c>
      <c r="F4" s="3">
        <f>+D4/(1+E4)</f>
        <v>9.3720712277413316</v>
      </c>
      <c r="G4" s="108">
        <v>28</v>
      </c>
      <c r="H4" s="110"/>
      <c r="I4" s="111" t="s">
        <v>115</v>
      </c>
      <c r="J4" s="111" t="s">
        <v>116</v>
      </c>
      <c r="K4" s="116" t="s">
        <v>114</v>
      </c>
      <c r="L4" s="112"/>
      <c r="N4" s="113" t="s">
        <v>59</v>
      </c>
      <c r="O4" s="114"/>
      <c r="P4" s="112"/>
      <c r="R4" s="115" t="s">
        <v>60</v>
      </c>
      <c r="S4" s="108"/>
    </row>
    <row r="5" spans="2:19" ht="17.25" thickTop="1" thickBot="1" x14ac:dyDescent="0.3">
      <c r="B5" s="15">
        <v>2</v>
      </c>
      <c r="C5" s="15">
        <v>2000</v>
      </c>
      <c r="D5" s="15">
        <v>11</v>
      </c>
      <c r="E5" s="25">
        <v>0.08</v>
      </c>
      <c r="F5" s="6">
        <f t="shared" ref="F5:F24" si="0">+D5/(1+E5)</f>
        <v>10.185185185185185</v>
      </c>
      <c r="G5" s="15">
        <v>32</v>
      </c>
      <c r="H5" s="36"/>
      <c r="I5" s="16">
        <f>+D5/D4-1</f>
        <v>0.10000000000000009</v>
      </c>
      <c r="J5" s="16">
        <f>+F5/F4-1</f>
        <v>8.6759259259259203E-2</v>
      </c>
      <c r="K5" s="16">
        <f>+G5/G4-1</f>
        <v>0.14285714285714279</v>
      </c>
      <c r="L5" s="28"/>
      <c r="M5" s="42" t="s">
        <v>56</v>
      </c>
      <c r="N5" s="37">
        <f>+(D24/D4-1)/20</f>
        <v>5.5000000000000007E-2</v>
      </c>
      <c r="O5" s="21">
        <f>+(G24/G4-1)/20</f>
        <v>2.6785714285714291E-2</v>
      </c>
      <c r="P5" s="33"/>
      <c r="Q5" s="42" t="s">
        <v>56</v>
      </c>
      <c r="R5" s="43">
        <f>+D24/D4-1</f>
        <v>1.1000000000000001</v>
      </c>
      <c r="S5" s="43">
        <f>+G24/G4-1</f>
        <v>0.53571428571428581</v>
      </c>
    </row>
    <row r="6" spans="2:19" ht="17.25" thickTop="1" thickBot="1" x14ac:dyDescent="0.3">
      <c r="B6" s="15">
        <v>3</v>
      </c>
      <c r="C6" s="15">
        <v>2001</v>
      </c>
      <c r="D6" s="15">
        <v>12</v>
      </c>
      <c r="E6" s="25">
        <v>5.3000000000000005E-2</v>
      </c>
      <c r="F6" s="6">
        <f t="shared" si="0"/>
        <v>11.396011396011398</v>
      </c>
      <c r="G6" s="15">
        <v>33</v>
      </c>
      <c r="H6" s="36"/>
      <c r="I6" s="16">
        <f t="shared" ref="I6:I24" si="1">+D6/D5-1</f>
        <v>9.0909090909090828E-2</v>
      </c>
      <c r="J6" s="16">
        <f t="shared" ref="J6:J24" si="2">+F6/F5-1</f>
        <v>0.11888111888111896</v>
      </c>
      <c r="K6" s="16">
        <f t="shared" ref="K6:K24" si="3">+G6/G5-1</f>
        <v>3.125E-2</v>
      </c>
      <c r="L6" s="28"/>
      <c r="M6" s="42" t="s">
        <v>57</v>
      </c>
      <c r="N6" s="37">
        <f>+(F24/F4-1)/20</f>
        <v>5.2784403669724742E-2</v>
      </c>
      <c r="O6" s="21">
        <f>+(G24/G4-1)/20</f>
        <v>2.6785714285714291E-2</v>
      </c>
      <c r="P6" s="24"/>
      <c r="Q6" s="42" t="s">
        <v>57</v>
      </c>
      <c r="R6" s="21">
        <f>+F24/F4-1</f>
        <v>1.0556880733944949</v>
      </c>
      <c r="S6" s="30"/>
    </row>
    <row r="7" spans="2:19" ht="15.75" thickTop="1" x14ac:dyDescent="0.25">
      <c r="B7" s="15">
        <v>4</v>
      </c>
      <c r="C7" s="15">
        <v>2002</v>
      </c>
      <c r="D7" s="15">
        <v>13</v>
      </c>
      <c r="E7" s="25">
        <v>5.6999999999999995E-2</v>
      </c>
      <c r="F7" s="6">
        <f t="shared" si="0"/>
        <v>12.298959318826869</v>
      </c>
      <c r="G7" s="15">
        <v>33</v>
      </c>
      <c r="H7" s="36"/>
      <c r="I7" s="16">
        <f t="shared" si="1"/>
        <v>8.3333333333333259E-2</v>
      </c>
      <c r="J7" s="16">
        <f t="shared" si="2"/>
        <v>7.9233680227057679E-2</v>
      </c>
      <c r="K7" s="16">
        <f t="shared" si="3"/>
        <v>0</v>
      </c>
      <c r="L7" s="28"/>
    </row>
    <row r="8" spans="2:19" ht="15.75" x14ac:dyDescent="0.25">
      <c r="B8" s="15">
        <v>5</v>
      </c>
      <c r="C8" s="15">
        <v>2003</v>
      </c>
      <c r="D8" s="15">
        <v>13</v>
      </c>
      <c r="E8" s="25">
        <v>3.9E-2</v>
      </c>
      <c r="F8" s="6">
        <f t="shared" si="0"/>
        <v>12.512030798845045</v>
      </c>
      <c r="G8" s="15">
        <v>35</v>
      </c>
      <c r="H8" s="36"/>
      <c r="I8" s="16">
        <f t="shared" si="1"/>
        <v>0</v>
      </c>
      <c r="J8" s="16">
        <f t="shared" si="2"/>
        <v>1.7324350336862526E-2</v>
      </c>
      <c r="K8" s="16">
        <f t="shared" si="3"/>
        <v>6.0606060606060552E-2</v>
      </c>
      <c r="L8" s="28"/>
      <c r="N8" s="22" t="s">
        <v>49</v>
      </c>
      <c r="O8" s="22"/>
      <c r="P8" s="34"/>
      <c r="R8" s="33"/>
    </row>
    <row r="9" spans="2:19" x14ac:dyDescent="0.25">
      <c r="B9" s="15">
        <v>6</v>
      </c>
      <c r="C9" s="15">
        <v>2004</v>
      </c>
      <c r="D9" s="15">
        <v>14</v>
      </c>
      <c r="E9" s="25">
        <v>5.1000000000000004E-2</v>
      </c>
      <c r="F9" s="6">
        <f t="shared" si="0"/>
        <v>13.320647002854425</v>
      </c>
      <c r="G9" s="15">
        <v>36</v>
      </c>
      <c r="H9" s="36"/>
      <c r="I9" s="16">
        <f t="shared" si="1"/>
        <v>7.6923076923076872E-2</v>
      </c>
      <c r="J9" s="16">
        <f t="shared" si="2"/>
        <v>6.462709507428821E-2</v>
      </c>
      <c r="K9" s="16">
        <f t="shared" si="3"/>
        <v>2.857142857142847E-2</v>
      </c>
      <c r="L9" s="28"/>
      <c r="N9" s="18"/>
      <c r="O9" s="19"/>
      <c r="P9" s="24"/>
    </row>
    <row r="10" spans="2:19" x14ac:dyDescent="0.25">
      <c r="B10" s="15">
        <v>7</v>
      </c>
      <c r="C10" s="15">
        <v>2005</v>
      </c>
      <c r="D10" s="15">
        <v>14</v>
      </c>
      <c r="E10" s="25">
        <v>3.3000000000000002E-2</v>
      </c>
      <c r="F10" s="6">
        <f t="shared" si="0"/>
        <v>13.552758954501453</v>
      </c>
      <c r="G10" s="15">
        <v>37</v>
      </c>
      <c r="H10" s="36"/>
      <c r="I10" s="16">
        <f t="shared" si="1"/>
        <v>0</v>
      </c>
      <c r="J10" s="16">
        <f t="shared" si="2"/>
        <v>1.742497579864466E-2</v>
      </c>
      <c r="K10" s="16">
        <f t="shared" si="3"/>
        <v>2.7777777777777679E-2</v>
      </c>
      <c r="L10" s="28"/>
      <c r="N10" s="22" t="s">
        <v>50</v>
      </c>
      <c r="O10" s="15"/>
      <c r="P10" s="24"/>
    </row>
    <row r="11" spans="2:19" x14ac:dyDescent="0.25">
      <c r="B11" s="15">
        <v>8</v>
      </c>
      <c r="C11" s="15">
        <v>2006</v>
      </c>
      <c r="D11" s="15">
        <v>15</v>
      </c>
      <c r="E11" s="25">
        <v>0.04</v>
      </c>
      <c r="F11" s="6">
        <f t="shared" si="0"/>
        <v>14.423076923076923</v>
      </c>
      <c r="G11" s="15">
        <v>38</v>
      </c>
      <c r="H11" s="36"/>
      <c r="I11" s="16">
        <f t="shared" si="1"/>
        <v>7.1428571428571397E-2</v>
      </c>
      <c r="J11" s="16">
        <f t="shared" si="2"/>
        <v>6.421703296703285E-2</v>
      </c>
      <c r="K11" s="16">
        <f t="shared" si="3"/>
        <v>2.7027027027026973E-2</v>
      </c>
      <c r="L11" s="28"/>
      <c r="N11" s="22" t="s">
        <v>51</v>
      </c>
      <c r="O11" s="15"/>
      <c r="P11" s="24"/>
    </row>
    <row r="12" spans="2:19" ht="15.75" thickBot="1" x14ac:dyDescent="0.3">
      <c r="B12" s="15">
        <v>9</v>
      </c>
      <c r="C12" s="15">
        <v>2007</v>
      </c>
      <c r="D12" s="15">
        <v>15</v>
      </c>
      <c r="E12" s="25">
        <v>3.6999999999999998E-2</v>
      </c>
      <c r="F12" s="6">
        <f t="shared" si="0"/>
        <v>14.464802314368372</v>
      </c>
      <c r="G12" s="15">
        <v>38</v>
      </c>
      <c r="H12" s="36"/>
      <c r="I12" s="16">
        <f t="shared" si="1"/>
        <v>0</v>
      </c>
      <c r="J12" s="16">
        <f t="shared" si="2"/>
        <v>2.8929604628737948E-3</v>
      </c>
      <c r="K12" s="16">
        <f t="shared" si="3"/>
        <v>0</v>
      </c>
      <c r="L12" s="28"/>
    </row>
    <row r="13" spans="2:19" ht="17.25" thickTop="1" thickBot="1" x14ac:dyDescent="0.3">
      <c r="B13" s="15">
        <v>10</v>
      </c>
      <c r="C13" s="15">
        <v>2008</v>
      </c>
      <c r="D13" s="15">
        <v>16</v>
      </c>
      <c r="E13" s="25">
        <v>6.5000000000000002E-2</v>
      </c>
      <c r="F13" s="6">
        <f t="shared" si="0"/>
        <v>15.023474178403756</v>
      </c>
      <c r="G13" s="15">
        <v>40</v>
      </c>
      <c r="H13" s="36"/>
      <c r="I13" s="16">
        <f t="shared" si="1"/>
        <v>6.6666666666666652E-2</v>
      </c>
      <c r="J13" s="16">
        <f t="shared" si="2"/>
        <v>3.8622848200312809E-2</v>
      </c>
      <c r="K13" s="16">
        <f t="shared" si="3"/>
        <v>5.2631578947368363E-2</v>
      </c>
      <c r="L13" s="28"/>
      <c r="M13" s="42" t="s">
        <v>56</v>
      </c>
      <c r="N13" s="37">
        <f>+((D24/D4)^(1/20))-1</f>
        <v>3.77935441620183E-2</v>
      </c>
      <c r="O13" s="21">
        <f>+((G24/G4)^(1/20))-1</f>
        <v>2.1681480486959614E-2</v>
      </c>
      <c r="P13" s="33"/>
    </row>
    <row r="14" spans="2:19" ht="17.25" thickTop="1" thickBot="1" x14ac:dyDescent="0.3">
      <c r="B14" s="15">
        <v>11</v>
      </c>
      <c r="C14" s="15">
        <v>2009</v>
      </c>
      <c r="D14" s="15">
        <v>16</v>
      </c>
      <c r="E14" s="25">
        <v>3.4999999999999996E-2</v>
      </c>
      <c r="F14" s="6">
        <f t="shared" si="0"/>
        <v>15.458937198067634</v>
      </c>
      <c r="G14" s="15">
        <v>41</v>
      </c>
      <c r="H14" s="36"/>
      <c r="I14" s="16">
        <f t="shared" si="1"/>
        <v>0</v>
      </c>
      <c r="J14" s="16">
        <f t="shared" si="2"/>
        <v>2.898550724637694E-2</v>
      </c>
      <c r="K14" s="16">
        <f t="shared" si="3"/>
        <v>2.4999999999999911E-2</v>
      </c>
      <c r="L14" s="28"/>
      <c r="M14" s="42" t="s">
        <v>57</v>
      </c>
      <c r="N14" s="37">
        <f>+((F24/F4)^(1/20))-1</f>
        <v>3.6687497155612148E-2</v>
      </c>
      <c r="O14" s="21">
        <f>+((G24/G4)^(1/20))-1</f>
        <v>2.1681480486959614E-2</v>
      </c>
      <c r="P14" s="24"/>
    </row>
    <row r="15" spans="2:19" ht="16.5" thickTop="1" thickBot="1" x14ac:dyDescent="0.3">
      <c r="B15" s="15">
        <v>12</v>
      </c>
      <c r="C15" s="15">
        <v>2010</v>
      </c>
      <c r="D15" s="15">
        <v>17</v>
      </c>
      <c r="E15" s="25">
        <v>4.3999999999999997E-2</v>
      </c>
      <c r="F15" s="6">
        <f t="shared" si="0"/>
        <v>16.283524904214559</v>
      </c>
      <c r="G15" s="15">
        <v>42</v>
      </c>
      <c r="H15" s="36"/>
      <c r="I15" s="16">
        <f t="shared" si="1"/>
        <v>6.25E-2</v>
      </c>
      <c r="J15" s="16">
        <f t="shared" si="2"/>
        <v>5.3340517241379226E-2</v>
      </c>
      <c r="K15" s="16">
        <f t="shared" si="3"/>
        <v>2.4390243902439046E-2</v>
      </c>
      <c r="L15" s="28"/>
    </row>
    <row r="16" spans="2:19" ht="16.5" thickTop="1" thickBot="1" x14ac:dyDescent="0.3">
      <c r="B16" s="15">
        <v>13</v>
      </c>
      <c r="C16" s="15">
        <v>2011</v>
      </c>
      <c r="D16" s="15">
        <v>16</v>
      </c>
      <c r="E16" s="25">
        <v>3.7999999999999999E-2</v>
      </c>
      <c r="F16" s="6">
        <f t="shared" si="0"/>
        <v>15.414258188824663</v>
      </c>
      <c r="G16" s="15">
        <v>41</v>
      </c>
      <c r="H16" s="36"/>
      <c r="I16" s="16">
        <f t="shared" si="1"/>
        <v>-5.8823529411764719E-2</v>
      </c>
      <c r="J16" s="16">
        <f t="shared" si="2"/>
        <v>-5.3383202992179468E-2</v>
      </c>
      <c r="K16" s="16">
        <f t="shared" si="3"/>
        <v>-2.3809523809523836E-2</v>
      </c>
      <c r="L16" s="28"/>
      <c r="M16" s="137" t="s">
        <v>126</v>
      </c>
      <c r="N16" s="138"/>
      <c r="O16" s="139"/>
    </row>
    <row r="17" spans="2:14" ht="15.75" thickTop="1" x14ac:dyDescent="0.25">
      <c r="B17" s="15">
        <v>14</v>
      </c>
      <c r="C17" s="15">
        <v>2012</v>
      </c>
      <c r="D17" s="15">
        <v>19</v>
      </c>
      <c r="E17" s="25">
        <v>3.4999999999999996E-2</v>
      </c>
      <c r="F17" s="6">
        <f t="shared" si="0"/>
        <v>18.357487922705314</v>
      </c>
      <c r="G17" s="15">
        <v>43</v>
      </c>
      <c r="H17" s="36"/>
      <c r="I17" s="16">
        <f t="shared" si="1"/>
        <v>0.1875</v>
      </c>
      <c r="J17" s="16">
        <f t="shared" si="2"/>
        <v>0.19094202898550727</v>
      </c>
      <c r="K17" s="16">
        <f t="shared" si="3"/>
        <v>4.8780487804878092E-2</v>
      </c>
      <c r="L17" s="28"/>
      <c r="N17" s="17"/>
    </row>
    <row r="18" spans="2:14" x14ac:dyDescent="0.25">
      <c r="B18" s="15">
        <v>15</v>
      </c>
      <c r="C18" s="15">
        <v>2013</v>
      </c>
      <c r="D18" s="15">
        <v>20</v>
      </c>
      <c r="E18" s="25">
        <v>3.9E-2</v>
      </c>
      <c r="F18" s="6">
        <f t="shared" si="0"/>
        <v>19.249278152069298</v>
      </c>
      <c r="G18" s="15">
        <v>45</v>
      </c>
      <c r="H18" s="36"/>
      <c r="I18" s="16">
        <f t="shared" si="1"/>
        <v>5.2631578947368363E-2</v>
      </c>
      <c r="J18" s="16">
        <f t="shared" si="2"/>
        <v>4.8579099336406584E-2</v>
      </c>
      <c r="K18" s="16">
        <f t="shared" si="3"/>
        <v>4.6511627906976827E-2</v>
      </c>
      <c r="L18" s="28"/>
    </row>
    <row r="19" spans="2:14" x14ac:dyDescent="0.25">
      <c r="B19" s="15">
        <v>16</v>
      </c>
      <c r="C19" s="15">
        <v>2014</v>
      </c>
      <c r="D19" s="15">
        <v>21</v>
      </c>
      <c r="E19" s="25">
        <v>4.0999999999999995E-2</v>
      </c>
      <c r="F19" s="6">
        <f t="shared" si="0"/>
        <v>20.172910662824208</v>
      </c>
      <c r="G19" s="15">
        <v>46</v>
      </c>
      <c r="H19" s="36"/>
      <c r="I19" s="16">
        <f t="shared" si="1"/>
        <v>5.0000000000000044E-2</v>
      </c>
      <c r="J19" s="16">
        <f t="shared" si="2"/>
        <v>4.7982708933717477E-2</v>
      </c>
      <c r="K19" s="16">
        <f t="shared" si="3"/>
        <v>2.2222222222222143E-2</v>
      </c>
      <c r="L19" s="28"/>
    </row>
    <row r="20" spans="2:14" x14ac:dyDescent="0.25">
      <c r="B20" s="15">
        <v>17</v>
      </c>
      <c r="C20" s="15">
        <v>2015</v>
      </c>
      <c r="D20" s="15">
        <v>20</v>
      </c>
      <c r="E20" s="25">
        <v>2.0999999999999998E-2</v>
      </c>
      <c r="F20" s="6">
        <f t="shared" si="0"/>
        <v>19.588638589618025</v>
      </c>
      <c r="G20" s="15">
        <v>43</v>
      </c>
      <c r="H20" s="36"/>
      <c r="I20" s="16">
        <f t="shared" si="1"/>
        <v>-4.7619047619047672E-2</v>
      </c>
      <c r="J20" s="16">
        <f t="shared" si="2"/>
        <v>-2.8963201343220724E-2</v>
      </c>
      <c r="K20" s="16">
        <f t="shared" si="3"/>
        <v>-6.5217391304347783E-2</v>
      </c>
      <c r="L20" s="28"/>
    </row>
    <row r="21" spans="2:14" x14ac:dyDescent="0.25">
      <c r="B21" s="15">
        <v>18</v>
      </c>
      <c r="C21" s="15">
        <v>2016</v>
      </c>
      <c r="D21" s="15">
        <v>21</v>
      </c>
      <c r="E21" s="25">
        <v>3.3000000000000002E-2</v>
      </c>
      <c r="F21" s="6">
        <f t="shared" si="0"/>
        <v>20.329138431752181</v>
      </c>
      <c r="G21" s="15">
        <v>45</v>
      </c>
      <c r="H21" s="36"/>
      <c r="I21" s="16">
        <f t="shared" si="1"/>
        <v>5.0000000000000044E-2</v>
      </c>
      <c r="J21" s="16">
        <f t="shared" si="2"/>
        <v>3.7802516940948605E-2</v>
      </c>
      <c r="K21" s="16">
        <f t="shared" si="3"/>
        <v>4.6511627906976827E-2</v>
      </c>
      <c r="L21" s="28"/>
      <c r="N21"/>
    </row>
    <row r="22" spans="2:14" x14ac:dyDescent="0.25">
      <c r="B22" s="15">
        <v>19</v>
      </c>
      <c r="C22" s="15">
        <v>2017</v>
      </c>
      <c r="D22" s="15">
        <v>22</v>
      </c>
      <c r="E22" s="25">
        <v>6.7000000000000004E-2</v>
      </c>
      <c r="F22" s="6">
        <f t="shared" si="0"/>
        <v>20.618556701030929</v>
      </c>
      <c r="G22" s="15">
        <v>47</v>
      </c>
      <c r="H22" s="36"/>
      <c r="I22" s="16">
        <f t="shared" si="1"/>
        <v>4.7619047619047672E-2</v>
      </c>
      <c r="J22" s="16">
        <f t="shared" si="2"/>
        <v>1.4236622484045114E-2</v>
      </c>
      <c r="K22" s="16">
        <f t="shared" si="3"/>
        <v>4.4444444444444509E-2</v>
      </c>
      <c r="L22" s="28"/>
    </row>
    <row r="23" spans="2:14" x14ac:dyDescent="0.25">
      <c r="B23" s="15">
        <v>20</v>
      </c>
      <c r="C23" s="15">
        <v>2018</v>
      </c>
      <c r="D23" s="15">
        <v>24</v>
      </c>
      <c r="E23" s="25">
        <v>3.9E-2</v>
      </c>
      <c r="F23" s="6">
        <f t="shared" si="0"/>
        <v>23.099133782483158</v>
      </c>
      <c r="G23" s="15">
        <v>48</v>
      </c>
      <c r="H23" s="36"/>
      <c r="I23" s="16">
        <f t="shared" si="1"/>
        <v>9.0909090909090828E-2</v>
      </c>
      <c r="J23" s="16">
        <f t="shared" si="2"/>
        <v>0.120307988450433</v>
      </c>
      <c r="K23" s="16">
        <f t="shared" si="3"/>
        <v>2.1276595744680771E-2</v>
      </c>
      <c r="L23" s="28"/>
    </row>
    <row r="24" spans="2:14" x14ac:dyDescent="0.25">
      <c r="B24" s="15">
        <v>21</v>
      </c>
      <c r="C24" s="15">
        <v>2019</v>
      </c>
      <c r="D24" s="15">
        <v>21</v>
      </c>
      <c r="E24" s="25">
        <v>0.09</v>
      </c>
      <c r="F24" s="6">
        <f t="shared" si="0"/>
        <v>19.266055045871557</v>
      </c>
      <c r="G24" s="15">
        <v>43</v>
      </c>
      <c r="H24" s="36"/>
      <c r="I24" s="16">
        <f t="shared" si="1"/>
        <v>-0.125</v>
      </c>
      <c r="J24" s="16">
        <f t="shared" si="2"/>
        <v>-0.16594036697247716</v>
      </c>
      <c r="K24" s="16">
        <f t="shared" si="3"/>
        <v>-0.10416666666666663</v>
      </c>
      <c r="L24" s="28"/>
    </row>
    <row r="25" spans="2:14" x14ac:dyDescent="0.25">
      <c r="B25" s="15"/>
      <c r="C25" s="15">
        <v>2020</v>
      </c>
      <c r="D25" s="15">
        <v>0</v>
      </c>
      <c r="E25" s="15"/>
      <c r="F25" s="15"/>
      <c r="G25" s="15">
        <v>0</v>
      </c>
      <c r="H25" s="36"/>
      <c r="I25" s="16"/>
      <c r="J25" s="16"/>
      <c r="K25" s="16"/>
      <c r="L25" s="28"/>
    </row>
    <row r="26" spans="2:14" x14ac:dyDescent="0.25">
      <c r="B26" s="15"/>
      <c r="C26" s="15">
        <v>2021</v>
      </c>
      <c r="D26" s="15">
        <v>0</v>
      </c>
      <c r="E26" s="15"/>
      <c r="F26" s="15"/>
      <c r="G26" s="15">
        <v>0</v>
      </c>
      <c r="H26" s="36"/>
      <c r="I26" s="16"/>
      <c r="J26" s="16"/>
      <c r="K26" s="16"/>
      <c r="L26" s="28"/>
    </row>
    <row r="27" spans="2:14" ht="15.75" thickBot="1" x14ac:dyDescent="0.3">
      <c r="B27" s="15"/>
      <c r="C27" s="15">
        <v>2022</v>
      </c>
      <c r="D27" s="15">
        <v>0</v>
      </c>
      <c r="E27" s="15"/>
      <c r="F27" s="15"/>
      <c r="G27" s="15">
        <v>0</v>
      </c>
      <c r="H27" s="36"/>
      <c r="I27" s="20"/>
      <c r="J27" s="20"/>
      <c r="K27" s="20"/>
      <c r="L27" s="28"/>
    </row>
    <row r="28" spans="2:14" ht="17.25" thickTop="1" thickBot="1" x14ac:dyDescent="0.3">
      <c r="I28" s="38">
        <f>AVERAGE(I5:I24)</f>
        <v>3.9948893985271683E-2</v>
      </c>
      <c r="J28" s="38">
        <f>AVERAGE(J5:J24)</f>
        <v>3.9193676975919377E-2</v>
      </c>
      <c r="K28" s="23">
        <f>+AVERAGE(K5:K24)</f>
        <v>2.2833234196944236E-2</v>
      </c>
      <c r="L28" s="29"/>
    </row>
    <row r="29" spans="2:14" ht="15.75" thickTop="1" x14ac:dyDescent="0.25"/>
  </sheetData>
  <mergeCells count="3">
    <mergeCell ref="I3:K3"/>
    <mergeCell ref="N3:O3"/>
    <mergeCell ref="R3:S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5E5F3-0682-4D89-AFCC-89A29CDF4679}">
  <sheetPr>
    <tabColor theme="8" tint="-0.249977111117893"/>
  </sheetPr>
  <dimension ref="B1:S29"/>
  <sheetViews>
    <sheetView workbookViewId="0">
      <selection activeCell="K30" sqref="K30"/>
    </sheetView>
  </sheetViews>
  <sheetFormatPr baseColWidth="10" defaultRowHeight="15" x14ac:dyDescent="0.25"/>
  <cols>
    <col min="1" max="1" width="3.85546875" style="1" customWidth="1"/>
    <col min="2" max="2" width="4.28515625" style="1" customWidth="1"/>
    <col min="3" max="3" width="8.140625" style="1" customWidth="1"/>
    <col min="4" max="4" width="13.85546875" style="1" customWidth="1"/>
    <col min="5" max="5" width="11.7109375" style="1" customWidth="1"/>
    <col min="6" max="6" width="13.42578125" style="1" customWidth="1"/>
    <col min="7" max="7" width="12.7109375" style="1" customWidth="1"/>
    <col min="8" max="8" width="2.5703125" style="24" customWidth="1"/>
    <col min="9" max="9" width="13.85546875" style="1" customWidth="1"/>
    <col min="10" max="10" width="14.42578125" style="1" customWidth="1"/>
    <col min="11" max="11" width="10.42578125" style="1" customWidth="1"/>
    <col min="12" max="12" width="2.28515625" style="1" customWidth="1"/>
    <col min="13" max="13" width="10.85546875" style="1" customWidth="1"/>
    <col min="14" max="14" width="16.85546875" style="1" customWidth="1"/>
    <col min="15" max="15" width="17" style="1" customWidth="1"/>
    <col min="16" max="16" width="2.140625" style="1" customWidth="1"/>
    <col min="17" max="17" width="10.5703125" style="1" customWidth="1"/>
    <col min="18" max="18" width="13.7109375" style="1" customWidth="1"/>
    <col min="19" max="16384" width="11.42578125" style="1"/>
  </cols>
  <sheetData>
    <row r="1" spans="2:19" ht="10.5" customHeight="1" x14ac:dyDescent="0.25"/>
    <row r="2" spans="2:19" ht="6.75" customHeight="1" x14ac:dyDescent="0.25"/>
    <row r="3" spans="2:19" s="14" customFormat="1" ht="43.5" customHeight="1" x14ac:dyDescent="0.25">
      <c r="C3" s="101" t="s">
        <v>46</v>
      </c>
      <c r="D3" s="101" t="s">
        <v>54</v>
      </c>
      <c r="E3" s="101" t="s">
        <v>53</v>
      </c>
      <c r="F3" s="101" t="s">
        <v>55</v>
      </c>
      <c r="G3" s="101" t="s">
        <v>47</v>
      </c>
      <c r="H3" s="35"/>
      <c r="I3" s="167" t="s">
        <v>48</v>
      </c>
      <c r="J3" s="171"/>
      <c r="K3" s="168"/>
      <c r="L3" s="27"/>
      <c r="N3" s="169" t="s">
        <v>110</v>
      </c>
      <c r="O3" s="170"/>
      <c r="P3" s="32"/>
      <c r="R3" s="169" t="s">
        <v>52</v>
      </c>
      <c r="S3" s="170"/>
    </row>
    <row r="4" spans="2:19" s="14" customFormat="1" ht="32.25" customHeight="1" thickBot="1" x14ac:dyDescent="0.3">
      <c r="B4" s="108">
        <v>1</v>
      </c>
      <c r="C4" s="108">
        <v>1999</v>
      </c>
      <c r="D4" s="108">
        <v>10</v>
      </c>
      <c r="E4" s="109">
        <v>6.7000000000000004E-2</v>
      </c>
      <c r="F4" s="3"/>
      <c r="G4" s="108">
        <v>28</v>
      </c>
      <c r="H4" s="110"/>
      <c r="I4" s="111" t="s">
        <v>115</v>
      </c>
      <c r="J4" s="111" t="s">
        <v>116</v>
      </c>
      <c r="K4" s="116" t="s">
        <v>114</v>
      </c>
      <c r="L4" s="112"/>
      <c r="N4" s="113" t="s">
        <v>59</v>
      </c>
      <c r="O4" s="114"/>
      <c r="P4" s="112"/>
      <c r="R4" s="115" t="s">
        <v>60</v>
      </c>
      <c r="S4" s="108"/>
    </row>
    <row r="5" spans="2:19" ht="17.25" thickTop="1" thickBot="1" x14ac:dyDescent="0.3">
      <c r="B5" s="15">
        <v>2</v>
      </c>
      <c r="C5" s="15">
        <v>2000</v>
      </c>
      <c r="D5" s="15">
        <v>11</v>
      </c>
      <c r="E5" s="25">
        <v>0.08</v>
      </c>
      <c r="F5" s="3"/>
      <c r="G5" s="15">
        <v>32</v>
      </c>
      <c r="H5" s="36"/>
      <c r="I5" s="16"/>
      <c r="J5" s="16"/>
      <c r="K5" s="16"/>
      <c r="L5" s="28"/>
      <c r="M5" s="42" t="s">
        <v>56</v>
      </c>
      <c r="N5" s="37"/>
      <c r="O5" s="21"/>
      <c r="P5" s="33"/>
      <c r="Q5" s="42" t="s">
        <v>56</v>
      </c>
      <c r="R5" s="43"/>
      <c r="S5" s="43"/>
    </row>
    <row r="6" spans="2:19" ht="17.25" thickTop="1" thickBot="1" x14ac:dyDescent="0.3">
      <c r="B6" s="15">
        <v>3</v>
      </c>
      <c r="C6" s="15">
        <v>2001</v>
      </c>
      <c r="D6" s="15">
        <v>12</v>
      </c>
      <c r="E6" s="25">
        <v>5.3000000000000005E-2</v>
      </c>
      <c r="F6" s="3"/>
      <c r="G6" s="15">
        <v>33</v>
      </c>
      <c r="H6" s="36"/>
      <c r="I6" s="16"/>
      <c r="J6" s="16"/>
      <c r="K6" s="16"/>
      <c r="L6" s="28"/>
      <c r="M6" s="42" t="s">
        <v>57</v>
      </c>
      <c r="N6" s="37"/>
      <c r="O6" s="21"/>
      <c r="P6" s="24"/>
      <c r="Q6" s="42" t="s">
        <v>57</v>
      </c>
      <c r="R6" s="21"/>
      <c r="S6" s="30"/>
    </row>
    <row r="7" spans="2:19" ht="15.75" thickTop="1" x14ac:dyDescent="0.25">
      <c r="B7" s="15">
        <v>4</v>
      </c>
      <c r="C7" s="15">
        <v>2002</v>
      </c>
      <c r="D7" s="15">
        <v>13</v>
      </c>
      <c r="E7" s="25">
        <v>5.6999999999999995E-2</v>
      </c>
      <c r="F7" s="3"/>
      <c r="G7" s="15">
        <v>33</v>
      </c>
      <c r="H7" s="36"/>
      <c r="I7" s="16"/>
      <c r="J7" s="16"/>
      <c r="K7" s="16"/>
      <c r="L7" s="28"/>
    </row>
    <row r="8" spans="2:19" ht="15.75" x14ac:dyDescent="0.25">
      <c r="B8" s="15">
        <v>5</v>
      </c>
      <c r="C8" s="15">
        <v>2003</v>
      </c>
      <c r="D8" s="15">
        <v>13</v>
      </c>
      <c r="E8" s="25">
        <v>3.9E-2</v>
      </c>
      <c r="F8" s="3"/>
      <c r="G8" s="15">
        <v>35</v>
      </c>
      <c r="H8" s="36"/>
      <c r="I8" s="16"/>
      <c r="J8" s="16"/>
      <c r="K8" s="16"/>
      <c r="L8" s="28"/>
      <c r="N8" s="22" t="s">
        <v>49</v>
      </c>
      <c r="O8" s="22"/>
      <c r="P8" s="34"/>
      <c r="R8" s="33"/>
    </row>
    <row r="9" spans="2:19" x14ac:dyDescent="0.25">
      <c r="B9" s="15">
        <v>6</v>
      </c>
      <c r="C9" s="15">
        <v>2004</v>
      </c>
      <c r="D9" s="15">
        <v>14</v>
      </c>
      <c r="E9" s="25">
        <v>5.1000000000000004E-2</v>
      </c>
      <c r="F9" s="3"/>
      <c r="G9" s="15">
        <v>36</v>
      </c>
      <c r="H9" s="36"/>
      <c r="I9" s="16"/>
      <c r="J9" s="16"/>
      <c r="K9" s="16"/>
      <c r="L9" s="28"/>
      <c r="N9" s="18"/>
      <c r="O9" s="19"/>
      <c r="P9" s="24"/>
    </row>
    <row r="10" spans="2:19" x14ac:dyDescent="0.25">
      <c r="B10" s="15">
        <v>7</v>
      </c>
      <c r="C10" s="15">
        <v>2005</v>
      </c>
      <c r="D10" s="15">
        <v>14</v>
      </c>
      <c r="E10" s="25">
        <v>3.3000000000000002E-2</v>
      </c>
      <c r="F10" s="3"/>
      <c r="G10" s="15">
        <v>37</v>
      </c>
      <c r="H10" s="36"/>
      <c r="I10" s="16"/>
      <c r="J10" s="16"/>
      <c r="K10" s="16"/>
      <c r="L10" s="28"/>
      <c r="N10" s="22" t="s">
        <v>50</v>
      </c>
      <c r="O10" s="15"/>
      <c r="P10" s="24"/>
    </row>
    <row r="11" spans="2:19" x14ac:dyDescent="0.25">
      <c r="B11" s="15">
        <v>8</v>
      </c>
      <c r="C11" s="15">
        <v>2006</v>
      </c>
      <c r="D11" s="15">
        <v>15</v>
      </c>
      <c r="E11" s="25">
        <v>0.04</v>
      </c>
      <c r="F11" s="3"/>
      <c r="G11" s="15">
        <v>38</v>
      </c>
      <c r="H11" s="36"/>
      <c r="I11" s="16"/>
      <c r="J11" s="16"/>
      <c r="K11" s="16"/>
      <c r="L11" s="28"/>
      <c r="N11" s="22" t="s">
        <v>51</v>
      </c>
      <c r="O11" s="15"/>
      <c r="P11" s="24"/>
    </row>
    <row r="12" spans="2:19" ht="15.75" thickBot="1" x14ac:dyDescent="0.3">
      <c r="B12" s="15">
        <v>9</v>
      </c>
      <c r="C12" s="15">
        <v>2007</v>
      </c>
      <c r="D12" s="15">
        <v>15</v>
      </c>
      <c r="E12" s="25">
        <v>3.6999999999999998E-2</v>
      </c>
      <c r="F12" s="3"/>
      <c r="G12" s="15">
        <v>38</v>
      </c>
      <c r="H12" s="36"/>
      <c r="I12" s="16"/>
      <c r="J12" s="16"/>
      <c r="K12" s="16"/>
      <c r="L12" s="28"/>
    </row>
    <row r="13" spans="2:19" ht="17.25" thickTop="1" thickBot="1" x14ac:dyDescent="0.3">
      <c r="B13" s="15">
        <v>10</v>
      </c>
      <c r="C13" s="15">
        <v>2008</v>
      </c>
      <c r="D13" s="15">
        <v>16</v>
      </c>
      <c r="E13" s="25">
        <v>6.5000000000000002E-2</v>
      </c>
      <c r="F13" s="3"/>
      <c r="G13" s="15">
        <v>40</v>
      </c>
      <c r="H13" s="36"/>
      <c r="I13" s="16"/>
      <c r="J13" s="16"/>
      <c r="K13" s="16"/>
      <c r="L13" s="28"/>
      <c r="M13" s="42" t="s">
        <v>56</v>
      </c>
      <c r="N13" s="37"/>
      <c r="O13" s="21"/>
      <c r="P13" s="33"/>
    </row>
    <row r="14" spans="2:19" ht="17.25" thickTop="1" thickBot="1" x14ac:dyDescent="0.3">
      <c r="B14" s="15">
        <v>11</v>
      </c>
      <c r="C14" s="15">
        <v>2009</v>
      </c>
      <c r="D14" s="15">
        <v>16</v>
      </c>
      <c r="E14" s="25">
        <v>3.4999999999999996E-2</v>
      </c>
      <c r="F14" s="3"/>
      <c r="G14" s="15">
        <v>41</v>
      </c>
      <c r="H14" s="36"/>
      <c r="I14" s="16"/>
      <c r="J14" s="16"/>
      <c r="K14" s="16"/>
      <c r="L14" s="28"/>
      <c r="M14" s="42" t="s">
        <v>57</v>
      </c>
      <c r="N14" s="37"/>
      <c r="O14" s="21"/>
      <c r="P14" s="24"/>
    </row>
    <row r="15" spans="2:19" ht="15.75" thickTop="1" x14ac:dyDescent="0.25">
      <c r="B15" s="15">
        <v>12</v>
      </c>
      <c r="C15" s="15">
        <v>2010</v>
      </c>
      <c r="D15" s="15">
        <v>17</v>
      </c>
      <c r="E15" s="25">
        <v>4.3999999999999997E-2</v>
      </c>
      <c r="F15" s="3"/>
      <c r="G15" s="15">
        <v>42</v>
      </c>
      <c r="H15" s="36"/>
      <c r="I15" s="16"/>
      <c r="J15" s="16"/>
      <c r="K15" s="16"/>
      <c r="L15" s="28"/>
    </row>
    <row r="16" spans="2:19" x14ac:dyDescent="0.25">
      <c r="B16" s="15">
        <v>13</v>
      </c>
      <c r="C16" s="15">
        <v>2011</v>
      </c>
      <c r="D16" s="15">
        <v>16</v>
      </c>
      <c r="E16" s="25">
        <v>3.7999999999999999E-2</v>
      </c>
      <c r="F16" s="3"/>
      <c r="G16" s="15">
        <v>41</v>
      </c>
      <c r="H16" s="36"/>
      <c r="I16" s="16"/>
      <c r="J16" s="16"/>
      <c r="K16" s="16"/>
      <c r="L16" s="28"/>
    </row>
    <row r="17" spans="2:14" x14ac:dyDescent="0.25">
      <c r="B17" s="15">
        <v>14</v>
      </c>
      <c r="C17" s="15">
        <v>2012</v>
      </c>
      <c r="D17" s="15">
        <v>19</v>
      </c>
      <c r="E17" s="25">
        <v>3.4999999999999996E-2</v>
      </c>
      <c r="F17" s="3"/>
      <c r="G17" s="15">
        <v>43</v>
      </c>
      <c r="H17" s="36"/>
      <c r="I17" s="16"/>
      <c r="J17" s="16"/>
      <c r="K17" s="16"/>
      <c r="L17" s="28"/>
      <c r="N17" s="17"/>
    </row>
    <row r="18" spans="2:14" x14ac:dyDescent="0.25">
      <c r="B18" s="15">
        <v>15</v>
      </c>
      <c r="C18" s="15">
        <v>2013</v>
      </c>
      <c r="D18" s="15">
        <v>20</v>
      </c>
      <c r="E18" s="25">
        <v>3.9E-2</v>
      </c>
      <c r="F18" s="3"/>
      <c r="G18" s="15">
        <v>45</v>
      </c>
      <c r="H18" s="36"/>
      <c r="I18" s="16"/>
      <c r="J18" s="16"/>
      <c r="K18" s="16"/>
      <c r="L18" s="28"/>
    </row>
    <row r="19" spans="2:14" x14ac:dyDescent="0.25">
      <c r="B19" s="15">
        <v>16</v>
      </c>
      <c r="C19" s="15">
        <v>2014</v>
      </c>
      <c r="D19" s="15">
        <v>21</v>
      </c>
      <c r="E19" s="25">
        <v>4.0999999999999995E-2</v>
      </c>
      <c r="F19" s="3"/>
      <c r="G19" s="15">
        <v>46</v>
      </c>
      <c r="H19" s="36"/>
      <c r="I19" s="16"/>
      <c r="J19" s="16"/>
      <c r="K19" s="16"/>
      <c r="L19" s="28"/>
    </row>
    <row r="20" spans="2:14" x14ac:dyDescent="0.25">
      <c r="B20" s="15">
        <v>17</v>
      </c>
      <c r="C20" s="15">
        <v>2015</v>
      </c>
      <c r="D20" s="15">
        <v>20</v>
      </c>
      <c r="E20" s="25">
        <v>2.0999999999999998E-2</v>
      </c>
      <c r="F20" s="3"/>
      <c r="G20" s="15">
        <v>43</v>
      </c>
      <c r="H20" s="36"/>
      <c r="I20" s="16"/>
      <c r="J20" s="16"/>
      <c r="K20" s="16"/>
      <c r="L20" s="28"/>
    </row>
    <row r="21" spans="2:14" x14ac:dyDescent="0.25">
      <c r="B21" s="15">
        <v>18</v>
      </c>
      <c r="C21" s="15">
        <v>2016</v>
      </c>
      <c r="D21" s="15">
        <v>21</v>
      </c>
      <c r="E21" s="25">
        <v>3.3000000000000002E-2</v>
      </c>
      <c r="F21" s="3"/>
      <c r="G21" s="15">
        <v>45</v>
      </c>
      <c r="H21" s="36"/>
      <c r="I21" s="16"/>
      <c r="J21" s="16"/>
      <c r="K21" s="16"/>
      <c r="L21" s="28"/>
      <c r="N21"/>
    </row>
    <row r="22" spans="2:14" x14ac:dyDescent="0.25">
      <c r="B22" s="15">
        <v>19</v>
      </c>
      <c r="C22" s="15">
        <v>2017</v>
      </c>
      <c r="D22" s="15">
        <v>22</v>
      </c>
      <c r="E22" s="25">
        <v>6.7000000000000004E-2</v>
      </c>
      <c r="F22" s="3"/>
      <c r="G22" s="15">
        <v>47</v>
      </c>
      <c r="H22" s="36"/>
      <c r="I22" s="16"/>
      <c r="J22" s="16"/>
      <c r="K22" s="16"/>
      <c r="L22" s="28"/>
    </row>
    <row r="23" spans="2:14" x14ac:dyDescent="0.25">
      <c r="B23" s="15">
        <v>20</v>
      </c>
      <c r="C23" s="15">
        <v>2018</v>
      </c>
      <c r="D23" s="15">
        <v>24</v>
      </c>
      <c r="E23" s="25">
        <v>3.9E-2</v>
      </c>
      <c r="F23" s="3"/>
      <c r="G23" s="15">
        <v>48</v>
      </c>
      <c r="H23" s="36"/>
      <c r="I23" s="16"/>
      <c r="J23" s="16"/>
      <c r="K23" s="16"/>
      <c r="L23" s="28"/>
    </row>
    <row r="24" spans="2:14" x14ac:dyDescent="0.25">
      <c r="B24" s="15">
        <v>21</v>
      </c>
      <c r="C24" s="15">
        <v>2019</v>
      </c>
      <c r="D24" s="15">
        <v>21</v>
      </c>
      <c r="E24" s="25">
        <v>0.09</v>
      </c>
      <c r="F24" s="3"/>
      <c r="G24" s="15">
        <v>43</v>
      </c>
      <c r="H24" s="36"/>
      <c r="I24" s="16"/>
      <c r="J24" s="16"/>
      <c r="K24" s="16"/>
      <c r="L24" s="28"/>
    </row>
    <row r="25" spans="2:14" x14ac:dyDescent="0.25">
      <c r="B25" s="15"/>
      <c r="C25" s="15">
        <v>2020</v>
      </c>
      <c r="D25" s="15">
        <v>0</v>
      </c>
      <c r="E25" s="15"/>
      <c r="F25" s="15"/>
      <c r="G25" s="15">
        <v>0</v>
      </c>
      <c r="H25" s="36"/>
      <c r="I25" s="16"/>
      <c r="J25" s="16"/>
      <c r="K25" s="16"/>
      <c r="L25" s="28"/>
    </row>
    <row r="26" spans="2:14" x14ac:dyDescent="0.25">
      <c r="B26" s="15"/>
      <c r="C26" s="15">
        <v>2021</v>
      </c>
      <c r="D26" s="15">
        <v>0</v>
      </c>
      <c r="E26" s="15"/>
      <c r="F26" s="15"/>
      <c r="G26" s="15">
        <v>0</v>
      </c>
      <c r="H26" s="36"/>
      <c r="I26" s="16"/>
      <c r="J26" s="16"/>
      <c r="K26" s="16"/>
      <c r="L26" s="28"/>
    </row>
    <row r="27" spans="2:14" ht="15.75" thickBot="1" x14ac:dyDescent="0.3">
      <c r="B27" s="15"/>
      <c r="C27" s="15">
        <v>2022</v>
      </c>
      <c r="D27" s="15">
        <v>0</v>
      </c>
      <c r="E27" s="15"/>
      <c r="F27" s="15"/>
      <c r="G27" s="15">
        <v>0</v>
      </c>
      <c r="H27" s="36"/>
      <c r="I27" s="20"/>
      <c r="J27" s="20"/>
      <c r="K27" s="20"/>
      <c r="L27" s="28"/>
    </row>
    <row r="28" spans="2:14" ht="17.25" thickTop="1" thickBot="1" x14ac:dyDescent="0.3">
      <c r="I28" s="38"/>
      <c r="J28" s="38"/>
      <c r="K28" s="23"/>
      <c r="L28" s="29"/>
    </row>
    <row r="29" spans="2:14" ht="15.75" thickTop="1" x14ac:dyDescent="0.25"/>
  </sheetData>
  <mergeCells count="3">
    <mergeCell ref="I3:K3"/>
    <mergeCell ref="N3:O3"/>
    <mergeCell ref="R3:S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079CF-3BE0-487E-91FD-8BF0B1AC9FA7}">
  <sheetPr>
    <tabColor theme="6" tint="-0.249977111117893"/>
  </sheetPr>
  <dimension ref="B3:N29"/>
  <sheetViews>
    <sheetView workbookViewId="0">
      <selection activeCell="H28" sqref="H28"/>
    </sheetView>
  </sheetViews>
  <sheetFormatPr baseColWidth="10" defaultRowHeight="15" x14ac:dyDescent="0.25"/>
  <cols>
    <col min="1" max="1" width="5.28515625" style="1" customWidth="1"/>
    <col min="2" max="2" width="8.140625" style="1" customWidth="1"/>
    <col min="3" max="3" width="11.42578125" style="1"/>
    <col min="4" max="4" width="14.140625" style="1" customWidth="1"/>
    <col min="5" max="5" width="14.85546875" style="1" customWidth="1"/>
    <col min="6" max="6" width="4.5703125" style="1" customWidth="1"/>
    <col min="7" max="7" width="14.85546875" style="1" customWidth="1"/>
    <col min="8" max="8" width="23" style="1" customWidth="1"/>
    <col min="9" max="9" width="6.7109375" style="1" customWidth="1"/>
    <col min="10" max="10" width="21.140625" style="1" customWidth="1"/>
    <col min="11" max="12" width="11.42578125" style="1"/>
    <col min="13" max="13" width="22.140625" style="1" customWidth="1"/>
    <col min="14" max="16384" width="11.42578125" style="1"/>
  </cols>
  <sheetData>
    <row r="3" spans="2:14" s="14" customFormat="1" ht="43.5" customHeight="1" thickBot="1" x14ac:dyDescent="0.3">
      <c r="C3" s="39" t="s">
        <v>46</v>
      </c>
      <c r="D3" s="48" t="s">
        <v>58</v>
      </c>
      <c r="E3" s="39" t="s">
        <v>47</v>
      </c>
      <c r="G3" s="167" t="s">
        <v>48</v>
      </c>
      <c r="H3" s="168"/>
    </row>
    <row r="4" spans="2:14" x14ac:dyDescent="0.25">
      <c r="B4" s="15">
        <v>1</v>
      </c>
      <c r="C4" s="15">
        <v>1999</v>
      </c>
      <c r="D4" s="15">
        <v>10</v>
      </c>
      <c r="E4" s="15">
        <v>28</v>
      </c>
      <c r="G4" s="117" t="s">
        <v>117</v>
      </c>
      <c r="H4" s="22" t="s">
        <v>47</v>
      </c>
      <c r="J4" s="47" t="s">
        <v>58</v>
      </c>
      <c r="K4" s="47"/>
      <c r="M4" s="140" t="s">
        <v>47</v>
      </c>
      <c r="N4" s="140"/>
    </row>
    <row r="5" spans="2:14" x14ac:dyDescent="0.25">
      <c r="B5" s="15">
        <v>2</v>
      </c>
      <c r="C5" s="15">
        <v>2000</v>
      </c>
      <c r="D5" s="15">
        <v>11</v>
      </c>
      <c r="E5" s="15">
        <v>32</v>
      </c>
      <c r="G5" s="16">
        <f>+D5/D4-1</f>
        <v>0.10000000000000009</v>
      </c>
      <c r="H5" s="16">
        <f>+E5/E4-1</f>
        <v>0.14285714285714279</v>
      </c>
      <c r="J5" s="44"/>
      <c r="K5" s="44"/>
      <c r="M5" s="49"/>
      <c r="N5" s="49"/>
    </row>
    <row r="6" spans="2:14" x14ac:dyDescent="0.25">
      <c r="B6" s="15">
        <v>3</v>
      </c>
      <c r="C6" s="15">
        <v>2001</v>
      </c>
      <c r="D6" s="15">
        <v>12</v>
      </c>
      <c r="E6" s="15">
        <v>33</v>
      </c>
      <c r="G6" s="16">
        <f t="shared" ref="G6:G24" si="0">+D6/D5-1</f>
        <v>9.0909090909090828E-2</v>
      </c>
      <c r="H6" s="16">
        <f t="shared" ref="H6:H24" si="1">+E6/E5-1</f>
        <v>3.125E-2</v>
      </c>
      <c r="J6" s="53" t="s">
        <v>61</v>
      </c>
      <c r="K6" s="54">
        <v>16.666666666666668</v>
      </c>
      <c r="M6" s="54" t="s">
        <v>61</v>
      </c>
      <c r="N6" s="54">
        <v>39.714285714285715</v>
      </c>
    </row>
    <row r="7" spans="2:14" x14ac:dyDescent="0.25">
      <c r="B7" s="15">
        <v>4</v>
      </c>
      <c r="C7" s="15">
        <v>2002</v>
      </c>
      <c r="D7" s="15">
        <v>13</v>
      </c>
      <c r="E7" s="15">
        <v>33</v>
      </c>
      <c r="G7" s="16">
        <f t="shared" si="0"/>
        <v>8.3333333333333259E-2</v>
      </c>
      <c r="H7" s="16">
        <f t="shared" si="1"/>
        <v>0</v>
      </c>
      <c r="J7" s="44" t="s">
        <v>62</v>
      </c>
      <c r="K7" s="49">
        <v>0.86281194036965281</v>
      </c>
      <c r="M7" s="49" t="s">
        <v>62</v>
      </c>
      <c r="N7" s="49">
        <v>1.1895234282663647</v>
      </c>
    </row>
    <row r="8" spans="2:14" x14ac:dyDescent="0.25">
      <c r="B8" s="15">
        <v>5</v>
      </c>
      <c r="C8" s="15">
        <v>2003</v>
      </c>
      <c r="D8" s="15">
        <v>13</v>
      </c>
      <c r="E8" s="15">
        <v>35</v>
      </c>
      <c r="G8" s="16">
        <f t="shared" si="0"/>
        <v>0</v>
      </c>
      <c r="H8" s="16">
        <f t="shared" si="1"/>
        <v>6.0606060606060552E-2</v>
      </c>
      <c r="J8" s="44" t="s">
        <v>63</v>
      </c>
      <c r="K8" s="49">
        <v>16</v>
      </c>
      <c r="M8" s="49" t="s">
        <v>63</v>
      </c>
      <c r="N8" s="49">
        <v>41</v>
      </c>
    </row>
    <row r="9" spans="2:14" x14ac:dyDescent="0.25">
      <c r="B9" s="15">
        <v>6</v>
      </c>
      <c r="C9" s="15">
        <v>2004</v>
      </c>
      <c r="D9" s="15">
        <v>14</v>
      </c>
      <c r="E9" s="15">
        <v>36</v>
      </c>
      <c r="G9" s="16">
        <f t="shared" si="0"/>
        <v>7.6923076923076872E-2</v>
      </c>
      <c r="H9" s="16">
        <f t="shared" si="1"/>
        <v>2.857142857142847E-2</v>
      </c>
      <c r="J9" s="44" t="s">
        <v>64</v>
      </c>
      <c r="K9" s="49">
        <v>16</v>
      </c>
      <c r="M9" s="49" t="s">
        <v>64</v>
      </c>
      <c r="N9" s="49">
        <v>43</v>
      </c>
    </row>
    <row r="10" spans="2:14" x14ac:dyDescent="0.25">
      <c r="B10" s="15">
        <v>7</v>
      </c>
      <c r="C10" s="15">
        <v>2005</v>
      </c>
      <c r="D10" s="15">
        <v>14</v>
      </c>
      <c r="E10" s="15">
        <v>37</v>
      </c>
      <c r="G10" s="16">
        <f t="shared" si="0"/>
        <v>0</v>
      </c>
      <c r="H10" s="16">
        <f t="shared" si="1"/>
        <v>2.7777777777777679E-2</v>
      </c>
      <c r="J10" s="53" t="s">
        <v>65</v>
      </c>
      <c r="K10" s="55">
        <v>3.9539010272556583</v>
      </c>
      <c r="M10" s="54" t="s">
        <v>65</v>
      </c>
      <c r="N10" s="54">
        <v>5.4510811509539892</v>
      </c>
    </row>
    <row r="11" spans="2:14" x14ac:dyDescent="0.25">
      <c r="B11" s="15">
        <v>8</v>
      </c>
      <c r="C11" s="15">
        <v>2006</v>
      </c>
      <c r="D11" s="15">
        <v>15</v>
      </c>
      <c r="E11" s="15">
        <v>38</v>
      </c>
      <c r="G11" s="16">
        <f t="shared" si="0"/>
        <v>7.1428571428571397E-2</v>
      </c>
      <c r="H11" s="16">
        <f t="shared" si="1"/>
        <v>2.7027027027026973E-2</v>
      </c>
      <c r="J11" s="44" t="s">
        <v>66</v>
      </c>
      <c r="K11" s="49">
        <v>15.633333333333349</v>
      </c>
      <c r="M11" s="49" t="s">
        <v>66</v>
      </c>
      <c r="N11" s="49">
        <v>29.714285714285872</v>
      </c>
    </row>
    <row r="12" spans="2:14" x14ac:dyDescent="0.25">
      <c r="B12" s="15">
        <v>9</v>
      </c>
      <c r="C12" s="15">
        <v>2007</v>
      </c>
      <c r="D12" s="15">
        <v>15</v>
      </c>
      <c r="E12" s="15">
        <v>38</v>
      </c>
      <c r="G12" s="16">
        <f t="shared" si="0"/>
        <v>0</v>
      </c>
      <c r="H12" s="16">
        <f t="shared" si="1"/>
        <v>0</v>
      </c>
      <c r="J12" s="44" t="s">
        <v>67</v>
      </c>
      <c r="K12" s="49">
        <v>-1.0229014282196935</v>
      </c>
      <c r="M12" s="49" t="s">
        <v>67</v>
      </c>
      <c r="N12" s="49">
        <v>-0.58436599774213693</v>
      </c>
    </row>
    <row r="13" spans="2:14" x14ac:dyDescent="0.25">
      <c r="B13" s="15">
        <v>10</v>
      </c>
      <c r="C13" s="15">
        <v>2008</v>
      </c>
      <c r="D13" s="15">
        <v>16</v>
      </c>
      <c r="E13" s="15">
        <v>40</v>
      </c>
      <c r="G13" s="16">
        <f t="shared" si="0"/>
        <v>6.6666666666666652E-2</v>
      </c>
      <c r="H13" s="16">
        <f t="shared" si="1"/>
        <v>5.2631578947368363E-2</v>
      </c>
      <c r="J13" s="44" t="s">
        <v>68</v>
      </c>
      <c r="K13" s="49">
        <v>0.13450377424441329</v>
      </c>
      <c r="M13" s="49" t="s">
        <v>68</v>
      </c>
      <c r="N13" s="49">
        <v>-0.42174432684880497</v>
      </c>
    </row>
    <row r="14" spans="2:14" x14ac:dyDescent="0.25">
      <c r="B14" s="15">
        <v>11</v>
      </c>
      <c r="C14" s="15">
        <v>2009</v>
      </c>
      <c r="D14" s="15">
        <v>16</v>
      </c>
      <c r="E14" s="15">
        <v>41</v>
      </c>
      <c r="G14" s="16">
        <f t="shared" si="0"/>
        <v>0</v>
      </c>
      <c r="H14" s="16">
        <f t="shared" si="1"/>
        <v>2.4999999999999911E-2</v>
      </c>
      <c r="J14" s="44" t="s">
        <v>69</v>
      </c>
      <c r="K14" s="44">
        <v>14</v>
      </c>
      <c r="M14" s="49" t="s">
        <v>69</v>
      </c>
      <c r="N14" s="49">
        <v>20</v>
      </c>
    </row>
    <row r="15" spans="2:14" x14ac:dyDescent="0.25">
      <c r="B15" s="15">
        <v>12</v>
      </c>
      <c r="C15" s="15">
        <v>2010</v>
      </c>
      <c r="D15" s="15">
        <v>17</v>
      </c>
      <c r="E15" s="15">
        <v>42</v>
      </c>
      <c r="G15" s="16">
        <f t="shared" si="0"/>
        <v>6.25E-2</v>
      </c>
      <c r="H15" s="16">
        <f t="shared" si="1"/>
        <v>2.4390243902439046E-2</v>
      </c>
      <c r="J15" s="44" t="s">
        <v>70</v>
      </c>
      <c r="K15" s="44">
        <v>10</v>
      </c>
      <c r="M15" s="49" t="s">
        <v>70</v>
      </c>
      <c r="N15" s="49">
        <v>28</v>
      </c>
    </row>
    <row r="16" spans="2:14" x14ac:dyDescent="0.25">
      <c r="B16" s="15">
        <v>13</v>
      </c>
      <c r="C16" s="15">
        <v>2011</v>
      </c>
      <c r="D16" s="15">
        <v>16</v>
      </c>
      <c r="E16" s="15">
        <v>41</v>
      </c>
      <c r="G16" s="16">
        <f t="shared" si="0"/>
        <v>-5.8823529411764719E-2</v>
      </c>
      <c r="H16" s="16">
        <f t="shared" si="1"/>
        <v>-2.3809523809523836E-2</v>
      </c>
      <c r="J16" s="44" t="s">
        <v>71</v>
      </c>
      <c r="K16" s="44">
        <v>24</v>
      </c>
      <c r="M16" s="49" t="s">
        <v>71</v>
      </c>
      <c r="N16" s="49">
        <v>48</v>
      </c>
    </row>
    <row r="17" spans="2:14" x14ac:dyDescent="0.25">
      <c r="B17" s="15">
        <v>14</v>
      </c>
      <c r="C17" s="15">
        <v>2012</v>
      </c>
      <c r="D17" s="15">
        <v>19</v>
      </c>
      <c r="E17" s="15">
        <v>43</v>
      </c>
      <c r="G17" s="16">
        <f t="shared" si="0"/>
        <v>0.1875</v>
      </c>
      <c r="H17" s="16">
        <f t="shared" si="1"/>
        <v>4.8780487804878092E-2</v>
      </c>
      <c r="J17" s="44" t="s">
        <v>72</v>
      </c>
      <c r="K17" s="44">
        <v>350</v>
      </c>
      <c r="M17" s="49" t="s">
        <v>72</v>
      </c>
      <c r="N17" s="49">
        <v>834</v>
      </c>
    </row>
    <row r="18" spans="2:14" x14ac:dyDescent="0.25">
      <c r="B18" s="15">
        <v>15</v>
      </c>
      <c r="C18" s="15">
        <v>2013</v>
      </c>
      <c r="D18" s="15">
        <v>20</v>
      </c>
      <c r="E18" s="15">
        <v>45</v>
      </c>
      <c r="G18" s="16">
        <f t="shared" si="0"/>
        <v>5.2631578947368363E-2</v>
      </c>
      <c r="H18" s="16">
        <f t="shared" si="1"/>
        <v>4.6511627906976827E-2</v>
      </c>
      <c r="J18" s="50" t="s">
        <v>73</v>
      </c>
      <c r="K18" s="50">
        <v>21</v>
      </c>
      <c r="M18" s="49" t="s">
        <v>73</v>
      </c>
      <c r="N18" s="49">
        <v>21</v>
      </c>
    </row>
    <row r="19" spans="2:14" x14ac:dyDescent="0.25">
      <c r="B19" s="15">
        <v>16</v>
      </c>
      <c r="C19" s="15">
        <v>2014</v>
      </c>
      <c r="D19" s="15">
        <v>21</v>
      </c>
      <c r="E19" s="15">
        <v>46</v>
      </c>
      <c r="G19" s="16">
        <f t="shared" si="0"/>
        <v>5.0000000000000044E-2</v>
      </c>
      <c r="H19" s="16">
        <f t="shared" si="1"/>
        <v>2.2222222222222143E-2</v>
      </c>
      <c r="J19" s="51" t="s">
        <v>74</v>
      </c>
      <c r="K19" s="52">
        <f>+K10/K6</f>
        <v>0.23723406163533947</v>
      </c>
      <c r="M19" s="141" t="s">
        <v>74</v>
      </c>
      <c r="N19" s="142">
        <f>+N10/N6</f>
        <v>0.13725743905279827</v>
      </c>
    </row>
    <row r="20" spans="2:14" x14ac:dyDescent="0.25">
      <c r="B20" s="15">
        <v>17</v>
      </c>
      <c r="C20" s="15">
        <v>2015</v>
      </c>
      <c r="D20" s="15">
        <v>20</v>
      </c>
      <c r="E20" s="15">
        <v>43</v>
      </c>
      <c r="G20" s="16">
        <f t="shared" si="0"/>
        <v>-4.7619047619047672E-2</v>
      </c>
      <c r="H20" s="16">
        <f t="shared" si="1"/>
        <v>-6.5217391304347783E-2</v>
      </c>
    </row>
    <row r="21" spans="2:14" x14ac:dyDescent="0.25">
      <c r="B21" s="15">
        <v>18</v>
      </c>
      <c r="C21" s="15">
        <v>2016</v>
      </c>
      <c r="D21" s="15">
        <v>21</v>
      </c>
      <c r="E21" s="15">
        <v>45</v>
      </c>
      <c r="G21" s="16">
        <f t="shared" si="0"/>
        <v>5.0000000000000044E-2</v>
      </c>
      <c r="H21" s="16">
        <f t="shared" si="1"/>
        <v>4.6511627906976827E-2</v>
      </c>
    </row>
    <row r="22" spans="2:14" x14ac:dyDescent="0.25">
      <c r="B22" s="15">
        <v>19</v>
      </c>
      <c r="C22" s="15">
        <v>2017</v>
      </c>
      <c r="D22" s="15">
        <v>22</v>
      </c>
      <c r="E22" s="15">
        <v>47</v>
      </c>
      <c r="G22" s="16">
        <f t="shared" si="0"/>
        <v>4.7619047619047672E-2</v>
      </c>
      <c r="H22" s="16">
        <f t="shared" si="1"/>
        <v>4.4444444444444509E-2</v>
      </c>
    </row>
    <row r="23" spans="2:14" x14ac:dyDescent="0.25">
      <c r="B23" s="15">
        <v>20</v>
      </c>
      <c r="C23" s="15">
        <v>2018</v>
      </c>
      <c r="D23" s="15">
        <v>24</v>
      </c>
      <c r="E23" s="15">
        <v>48</v>
      </c>
      <c r="G23" s="16">
        <f t="shared" si="0"/>
        <v>9.0909090909090828E-2</v>
      </c>
      <c r="H23" s="16">
        <f t="shared" si="1"/>
        <v>2.1276595744680771E-2</v>
      </c>
    </row>
    <row r="24" spans="2:14" x14ac:dyDescent="0.25">
      <c r="B24" s="15">
        <v>21</v>
      </c>
      <c r="C24" s="15">
        <v>2019</v>
      </c>
      <c r="D24" s="15">
        <v>21</v>
      </c>
      <c r="E24" s="15">
        <v>43</v>
      </c>
      <c r="G24" s="16">
        <f t="shared" si="0"/>
        <v>-0.125</v>
      </c>
      <c r="H24" s="16">
        <f t="shared" si="1"/>
        <v>-0.10416666666666663</v>
      </c>
    </row>
    <row r="25" spans="2:14" x14ac:dyDescent="0.25">
      <c r="B25" s="15"/>
      <c r="C25" s="15">
        <v>2020</v>
      </c>
      <c r="D25" s="15">
        <v>0</v>
      </c>
      <c r="E25" s="15">
        <v>0</v>
      </c>
      <c r="G25" s="16"/>
      <c r="H25" s="16"/>
    </row>
    <row r="26" spans="2:14" x14ac:dyDescent="0.25">
      <c r="B26" s="15"/>
      <c r="C26" s="15">
        <v>2021</v>
      </c>
      <c r="D26" s="15">
        <v>0</v>
      </c>
      <c r="E26" s="15">
        <v>0</v>
      </c>
      <c r="G26" s="16"/>
      <c r="H26" s="16"/>
    </row>
    <row r="27" spans="2:14" ht="15.75" thickBot="1" x14ac:dyDescent="0.3">
      <c r="B27" s="15"/>
      <c r="C27" s="15">
        <v>2022</v>
      </c>
      <c r="D27" s="15">
        <v>0</v>
      </c>
      <c r="E27" s="15">
        <v>0</v>
      </c>
      <c r="G27" s="20"/>
      <c r="H27" s="20"/>
    </row>
    <row r="28" spans="2:14" ht="17.25" thickTop="1" thickBot="1" x14ac:dyDescent="0.3">
      <c r="G28" s="23">
        <f>AVERAGE(G5:G24)</f>
        <v>3.9948893985271683E-2</v>
      </c>
      <c r="H28" s="23">
        <f>+AVERAGE(H5:H24)</f>
        <v>2.2833234196944236E-2</v>
      </c>
    </row>
    <row r="29" spans="2:14" ht="15.75" thickTop="1" x14ac:dyDescent="0.25"/>
  </sheetData>
  <mergeCells count="1">
    <mergeCell ref="G3:H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4792DB-BE58-476F-BA60-4A131E33F2A7}">
  <sheetPr>
    <tabColor theme="0" tint="-0.499984740745262"/>
  </sheetPr>
  <dimension ref="B3:H29"/>
  <sheetViews>
    <sheetView workbookViewId="0">
      <selection activeCell="E31" sqref="E31"/>
    </sheetView>
  </sheetViews>
  <sheetFormatPr baseColWidth="10" defaultRowHeight="15" x14ac:dyDescent="0.25"/>
  <cols>
    <col min="1" max="1" width="5.28515625" style="1" customWidth="1"/>
    <col min="2" max="2" width="8.140625" style="1" customWidth="1"/>
    <col min="3" max="3" width="11.42578125" style="1"/>
    <col min="4" max="4" width="14.140625" style="1" customWidth="1"/>
    <col min="5" max="5" width="14.85546875" style="1" customWidth="1"/>
    <col min="6" max="6" width="4.5703125" style="1" customWidth="1"/>
    <col min="7" max="7" width="14.85546875" style="1" customWidth="1"/>
    <col min="8" max="8" width="23" style="1" customWidth="1"/>
    <col min="9" max="9" width="6.7109375" style="1" customWidth="1"/>
    <col min="10" max="16384" width="11.42578125" style="1"/>
  </cols>
  <sheetData>
    <row r="3" spans="2:8" s="14" customFormat="1" ht="43.5" customHeight="1" x14ac:dyDescent="0.25">
      <c r="C3" s="101" t="s">
        <v>46</v>
      </c>
      <c r="D3" s="48" t="s">
        <v>58</v>
      </c>
      <c r="E3" s="101" t="s">
        <v>47</v>
      </c>
      <c r="G3" s="167" t="s">
        <v>48</v>
      </c>
      <c r="H3" s="168"/>
    </row>
    <row r="4" spans="2:8" x14ac:dyDescent="0.25">
      <c r="B4" s="15">
        <v>1</v>
      </c>
      <c r="C4" s="15">
        <v>1999</v>
      </c>
      <c r="D4" s="15">
        <v>10</v>
      </c>
      <c r="E4" s="15">
        <v>28</v>
      </c>
      <c r="G4" s="117" t="s">
        <v>117</v>
      </c>
      <c r="H4" s="22" t="s">
        <v>47</v>
      </c>
    </row>
    <row r="5" spans="2:8" x14ac:dyDescent="0.25">
      <c r="B5" s="15">
        <v>2</v>
      </c>
      <c r="C5" s="15">
        <v>2000</v>
      </c>
      <c r="D5" s="15">
        <v>11</v>
      </c>
      <c r="E5" s="15">
        <v>32</v>
      </c>
      <c r="G5" s="16"/>
      <c r="H5" s="16"/>
    </row>
    <row r="6" spans="2:8" x14ac:dyDescent="0.25">
      <c r="B6" s="15">
        <v>3</v>
      </c>
      <c r="C6" s="15">
        <v>2001</v>
      </c>
      <c r="D6" s="15">
        <v>12</v>
      </c>
      <c r="E6" s="15">
        <v>33</v>
      </c>
      <c r="G6" s="16"/>
      <c r="H6" s="16"/>
    </row>
    <row r="7" spans="2:8" x14ac:dyDescent="0.25">
      <c r="B7" s="15">
        <v>4</v>
      </c>
      <c r="C7" s="15">
        <v>2002</v>
      </c>
      <c r="D7" s="15">
        <v>13</v>
      </c>
      <c r="E7" s="15">
        <v>33</v>
      </c>
      <c r="G7" s="16"/>
      <c r="H7" s="16"/>
    </row>
    <row r="8" spans="2:8" x14ac:dyDescent="0.25">
      <c r="B8" s="15">
        <v>5</v>
      </c>
      <c r="C8" s="15">
        <v>2003</v>
      </c>
      <c r="D8" s="15">
        <v>13</v>
      </c>
      <c r="E8" s="15">
        <v>35</v>
      </c>
      <c r="G8" s="16"/>
      <c r="H8" s="16"/>
    </row>
    <row r="9" spans="2:8" x14ac:dyDescent="0.25">
      <c r="B9" s="15">
        <v>6</v>
      </c>
      <c r="C9" s="15">
        <v>2004</v>
      </c>
      <c r="D9" s="15">
        <v>14</v>
      </c>
      <c r="E9" s="15">
        <v>36</v>
      </c>
      <c r="G9" s="16"/>
      <c r="H9" s="16"/>
    </row>
    <row r="10" spans="2:8" x14ac:dyDescent="0.25">
      <c r="B10" s="15">
        <v>7</v>
      </c>
      <c r="C10" s="15">
        <v>2005</v>
      </c>
      <c r="D10" s="15">
        <v>14</v>
      </c>
      <c r="E10" s="15">
        <v>37</v>
      </c>
      <c r="G10" s="16"/>
      <c r="H10" s="16"/>
    </row>
    <row r="11" spans="2:8" x14ac:dyDescent="0.25">
      <c r="B11" s="15">
        <v>8</v>
      </c>
      <c r="C11" s="15">
        <v>2006</v>
      </c>
      <c r="D11" s="15">
        <v>15</v>
      </c>
      <c r="E11" s="15">
        <v>38</v>
      </c>
      <c r="G11" s="16"/>
      <c r="H11" s="16"/>
    </row>
    <row r="12" spans="2:8" x14ac:dyDescent="0.25">
      <c r="B12" s="15">
        <v>9</v>
      </c>
      <c r="C12" s="15">
        <v>2007</v>
      </c>
      <c r="D12" s="15">
        <v>15</v>
      </c>
      <c r="E12" s="15">
        <v>38</v>
      </c>
      <c r="G12" s="16"/>
      <c r="H12" s="16"/>
    </row>
    <row r="13" spans="2:8" x14ac:dyDescent="0.25">
      <c r="B13" s="15">
        <v>10</v>
      </c>
      <c r="C13" s="15">
        <v>2008</v>
      </c>
      <c r="D13" s="15">
        <v>16</v>
      </c>
      <c r="E13" s="15">
        <v>40</v>
      </c>
      <c r="G13" s="16"/>
      <c r="H13" s="16"/>
    </row>
    <row r="14" spans="2:8" x14ac:dyDescent="0.25">
      <c r="B14" s="15">
        <v>11</v>
      </c>
      <c r="C14" s="15">
        <v>2009</v>
      </c>
      <c r="D14" s="15">
        <v>16</v>
      </c>
      <c r="E14" s="15">
        <v>41</v>
      </c>
      <c r="G14" s="16"/>
      <c r="H14" s="16"/>
    </row>
    <row r="15" spans="2:8" x14ac:dyDescent="0.25">
      <c r="B15" s="15">
        <v>12</v>
      </c>
      <c r="C15" s="15">
        <v>2010</v>
      </c>
      <c r="D15" s="15">
        <v>17</v>
      </c>
      <c r="E15" s="15">
        <v>42</v>
      </c>
      <c r="G15" s="16"/>
      <c r="H15" s="16"/>
    </row>
    <row r="16" spans="2:8" x14ac:dyDescent="0.25">
      <c r="B16" s="15">
        <v>13</v>
      </c>
      <c r="C16" s="15">
        <v>2011</v>
      </c>
      <c r="D16" s="15">
        <v>16</v>
      </c>
      <c r="E16" s="15">
        <v>41</v>
      </c>
      <c r="G16" s="16"/>
      <c r="H16" s="16"/>
    </row>
    <row r="17" spans="2:8" x14ac:dyDescent="0.25">
      <c r="B17" s="15">
        <v>14</v>
      </c>
      <c r="C17" s="15">
        <v>2012</v>
      </c>
      <c r="D17" s="15">
        <v>19</v>
      </c>
      <c r="E17" s="15">
        <v>43</v>
      </c>
      <c r="G17" s="16"/>
      <c r="H17" s="16"/>
    </row>
    <row r="18" spans="2:8" x14ac:dyDescent="0.25">
      <c r="B18" s="15">
        <v>15</v>
      </c>
      <c r="C18" s="15">
        <v>2013</v>
      </c>
      <c r="D18" s="15">
        <v>20</v>
      </c>
      <c r="E18" s="15">
        <v>45</v>
      </c>
      <c r="G18" s="16"/>
      <c r="H18" s="16"/>
    </row>
    <row r="19" spans="2:8" x14ac:dyDescent="0.25">
      <c r="B19" s="15">
        <v>16</v>
      </c>
      <c r="C19" s="15">
        <v>2014</v>
      </c>
      <c r="D19" s="15">
        <v>21</v>
      </c>
      <c r="E19" s="15">
        <v>46</v>
      </c>
      <c r="G19" s="16"/>
      <c r="H19" s="16"/>
    </row>
    <row r="20" spans="2:8" x14ac:dyDescent="0.25">
      <c r="B20" s="15">
        <v>17</v>
      </c>
      <c r="C20" s="15">
        <v>2015</v>
      </c>
      <c r="D20" s="15">
        <v>20</v>
      </c>
      <c r="E20" s="15">
        <v>43</v>
      </c>
      <c r="G20" s="16"/>
      <c r="H20" s="16"/>
    </row>
    <row r="21" spans="2:8" x14ac:dyDescent="0.25">
      <c r="B21" s="15">
        <v>18</v>
      </c>
      <c r="C21" s="15">
        <v>2016</v>
      </c>
      <c r="D21" s="15">
        <v>21</v>
      </c>
      <c r="E21" s="15">
        <v>45</v>
      </c>
      <c r="G21" s="16"/>
      <c r="H21" s="16"/>
    </row>
    <row r="22" spans="2:8" x14ac:dyDescent="0.25">
      <c r="B22" s="15">
        <v>19</v>
      </c>
      <c r="C22" s="15">
        <v>2017</v>
      </c>
      <c r="D22" s="15">
        <v>22</v>
      </c>
      <c r="E22" s="15">
        <v>47</v>
      </c>
      <c r="G22" s="16"/>
      <c r="H22" s="16"/>
    </row>
    <row r="23" spans="2:8" x14ac:dyDescent="0.25">
      <c r="B23" s="15">
        <v>20</v>
      </c>
      <c r="C23" s="15">
        <v>2018</v>
      </c>
      <c r="D23" s="15">
        <v>24</v>
      </c>
      <c r="E23" s="15">
        <v>48</v>
      </c>
      <c r="G23" s="16"/>
      <c r="H23" s="16"/>
    </row>
    <row r="24" spans="2:8" x14ac:dyDescent="0.25">
      <c r="B24" s="15">
        <v>21</v>
      </c>
      <c r="C24" s="15">
        <v>2019</v>
      </c>
      <c r="D24" s="15">
        <v>21</v>
      </c>
      <c r="E24" s="15">
        <v>43</v>
      </c>
      <c r="G24" s="16"/>
      <c r="H24" s="16"/>
    </row>
    <row r="25" spans="2:8" x14ac:dyDescent="0.25">
      <c r="B25" s="15"/>
      <c r="C25" s="15">
        <v>2020</v>
      </c>
      <c r="D25" s="15">
        <v>0</v>
      </c>
      <c r="E25" s="15">
        <v>0</v>
      </c>
      <c r="G25" s="16"/>
      <c r="H25" s="16"/>
    </row>
    <row r="26" spans="2:8" x14ac:dyDescent="0.25">
      <c r="B26" s="15"/>
      <c r="C26" s="15">
        <v>2021</v>
      </c>
      <c r="D26" s="15">
        <v>0</v>
      </c>
      <c r="E26" s="15">
        <v>0</v>
      </c>
      <c r="G26" s="16"/>
      <c r="H26" s="16"/>
    </row>
    <row r="27" spans="2:8" ht="15.75" thickBot="1" x14ac:dyDescent="0.3">
      <c r="B27" s="15"/>
      <c r="C27" s="15">
        <v>2022</v>
      </c>
      <c r="D27" s="15">
        <v>0</v>
      </c>
      <c r="E27" s="15">
        <v>0</v>
      </c>
      <c r="G27" s="20"/>
      <c r="H27" s="20"/>
    </row>
    <row r="28" spans="2:8" ht="17.25" thickTop="1" thickBot="1" x14ac:dyDescent="0.3">
      <c r="D28" s="26"/>
      <c r="G28" s="23"/>
      <c r="H28" s="23"/>
    </row>
    <row r="29" spans="2:8" ht="15.75" thickTop="1" x14ac:dyDescent="0.25">
      <c r="D29" s="26"/>
    </row>
  </sheetData>
  <mergeCells count="1">
    <mergeCell ref="G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32</vt:i4>
      </vt:variant>
    </vt:vector>
  </HeadingPairs>
  <TitlesOfParts>
    <vt:vector size="32" baseType="lpstr">
      <vt:lpstr>PORTADA</vt:lpstr>
      <vt:lpstr>CONTENIDO</vt:lpstr>
      <vt:lpstr>1.TASAS DE CRECIMIENTO NOMINAL</vt:lpstr>
      <vt:lpstr>PRACTICA TCM</vt:lpstr>
      <vt:lpstr>PRACTICA TCMV</vt:lpstr>
      <vt:lpstr>2.TASAS DE CRECIMIENTO REAL </vt:lpstr>
      <vt:lpstr>PRACTICA TCR</vt:lpstr>
      <vt:lpstr>3. PROMEDIO Y DESVIACION ST</vt:lpstr>
      <vt:lpstr>PRACTIVA PROM Y DS</vt:lpstr>
      <vt:lpstr>PRACTICA PROM Y DS V</vt:lpstr>
      <vt:lpstr> 4, PROM Y DESV SECCION CRUZADA</vt:lpstr>
      <vt:lpstr>PRACTICA PROM Y DESV CRUZADA</vt:lpstr>
      <vt:lpstr>5. INDICADOR DE EFICIENCIA</vt:lpstr>
      <vt:lpstr>PRACTIVA INDICADOR EFICIENCIA</vt:lpstr>
      <vt:lpstr>6. INDICADOR DE IMPACTO</vt:lpstr>
      <vt:lpstr>PRACTICA INDICADORE DE IMPACTO</vt:lpstr>
      <vt:lpstr>7. REGRESION INDICADOR DE IMPAC</vt:lpstr>
      <vt:lpstr>PRACTICA REGRESION IND IMPACTO </vt:lpstr>
      <vt:lpstr>8. REGRESION DESERCION</vt:lpstr>
      <vt:lpstr> REGRESION HOMBRES</vt:lpstr>
      <vt:lpstr>DESERCION MUJERES</vt:lpstr>
      <vt:lpstr>9. REGRESION V </vt:lpstr>
      <vt:lpstr>REGRESION CASOS</vt:lpstr>
      <vt:lpstr>REGRESION DECESOS </vt:lpstr>
      <vt:lpstr>10. PRUEBA DE HIPOTESIS DIST</vt:lpstr>
      <vt:lpstr>PRUEBAS DE HIP. HOMBRES MUJERES</vt:lpstr>
      <vt:lpstr>_@RISKFitInformation</vt:lpstr>
      <vt:lpstr>PRUEBA DE HIPOTESIS V</vt:lpstr>
      <vt:lpstr>11, HISTOGRAMAS</vt:lpstr>
      <vt:lpstr>PRACTICA HISTOGRAMAS</vt:lpstr>
      <vt:lpstr>PRACTICA HISTOGRAMA V PAISES</vt:lpstr>
      <vt:lpstr>PRACTICA HISTOGRAMAS V GLOBAL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</dc:creator>
  <cp:lastModifiedBy>Roberto Carvallo</cp:lastModifiedBy>
  <dcterms:created xsi:type="dcterms:W3CDTF">2017-08-30T23:46:23Z</dcterms:created>
  <dcterms:modified xsi:type="dcterms:W3CDTF">2020-03-27T17:27:17Z</dcterms:modified>
</cp:coreProperties>
</file>